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7400" windowHeight="9465" activeTab="2"/>
  </bookViews>
  <sheets>
    <sheet name="tm-QI" sheetId="1" r:id="rId1"/>
    <sheet name="KQKD-QI" sheetId="2" r:id="rId2"/>
    <sheet name="CDKT-QI" sheetId="3" r:id="rId3"/>
    <sheet name="LCTT-GT-QI"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0" hidden="1">#REF!</definedName>
    <definedName name="_Fill" hidden="1">#REF!</definedName>
    <definedName name="Bia1">#REF!</definedName>
    <definedName name="Bia2">#REF!</definedName>
    <definedName name="CPT">#REF!</definedName>
    <definedName name="d.Xáy_âaï_häüc">'[1]DINHMUC'!#REF!</definedName>
    <definedName name="Dat_dao_mong">#REF!</definedName>
    <definedName name="Dat_dao_muong_cap">#REF!</definedName>
    <definedName name="DZCT_VLNC">'[3]Ctiet Cthe'!#REF!</definedName>
    <definedName name="f...Be_tong_lât_nÒn__mâng">'[1]DINHMUC'!#REF!</definedName>
    <definedName name="g...Be_ton_dÀ">'[1]DINHMUC'!#REF!</definedName>
    <definedName name="h...Cçt_thÏp">'[1]DINHMUC'!#REF!</definedName>
    <definedName name="h...Gia_cäng_làõp_dæûng_vaì_thaïo_dåí_cäúp_pha">'[1]DINHMUC'!#REF!</definedName>
    <definedName name="i...KÕt_cÊu_gæ__cõa__thÏp">'[1]DINHMUC'!#REF!</definedName>
    <definedName name="k...MÀi">'[1]DINHMUC'!#REF!</definedName>
    <definedName name="l...TrÀt">'[1]DINHMUC'!#REF!</definedName>
    <definedName name="Mong_tru_thep">#REF!</definedName>
    <definedName name="Mong_tru_thep_cu">'[2]Mthep'!#REF!</definedName>
    <definedName name="o...TrÀt__câ_lìp_bÀm_dÛnh_bÂng_XM">'[1]DINHMUC'!#REF!</definedName>
    <definedName name="p...TrÀt_Granito">'[1]DINHMUC'!#REF!</definedName>
    <definedName name="_xlnm.Print_Titles" localSheetId="2">'CDKT-QI'!$1:$7</definedName>
    <definedName name="_xlnm.Print_Titles" localSheetId="3">'LCTT-GT-QI'!$1:$10</definedName>
    <definedName name="_xlnm.Print_Titles" localSheetId="0">'tm-QI'!$1:$8</definedName>
    <definedName name="q...çp_tg__tró">'[1]DINHMUC'!#REF!</definedName>
    <definedName name="r...LÀng_nÒn_san">'[1]DINHMUC'!#REF!</definedName>
    <definedName name="s...LÀt">'[1]DINHMUC'!#REF!</definedName>
    <definedName name="t...TrÇn">'[1]DINHMUC'!#REF!</definedName>
    <definedName name="THKP">#REF!</definedName>
    <definedName name="TRISO" localSheetId="0">#REF!</definedName>
    <definedName name="TRISO">#REF!</definedName>
    <definedName name="u...Mèc_trang_trÛ">'[1]DINHMUC'!#REF!</definedName>
    <definedName name="v...GCLD_cæía_caïc_loaûi">'[1]DINHMUC'!#REF!</definedName>
    <definedName name="v...Queït_Väi__Sån">'[1]DINHMUC'!#REF!</definedName>
    <definedName name="VLNC">#REF!</definedName>
  </definedNames>
  <calcPr fullCalcOnLoad="1"/>
</workbook>
</file>

<file path=xl/comments4.xml><?xml version="1.0" encoding="utf-8"?>
<comments xmlns="http://schemas.openxmlformats.org/spreadsheetml/2006/main">
  <authors>
    <author>thehieu</author>
  </authors>
  <commentList>
    <comment ref="G16" authorId="0">
      <text>
        <r>
          <rPr>
            <b/>
            <sz val="8"/>
            <rFont val="Tahoma"/>
            <family val="0"/>
          </rPr>
          <t xml:space="preserve">chua bao gom thue gtgt khi ban tscd
</t>
        </r>
      </text>
    </comment>
    <comment ref="G19" authorId="0">
      <text>
        <r>
          <rPr>
            <b/>
            <sz val="8"/>
            <rFont val="Tahoma"/>
            <family val="0"/>
          </rPr>
          <t>chua bao gom thue gtgt khi ban tscd</t>
        </r>
        <r>
          <rPr>
            <sz val="8"/>
            <rFont val="Tahoma"/>
            <family val="0"/>
          </rPr>
          <t xml:space="preserve">
</t>
        </r>
      </text>
    </comment>
    <comment ref="G21" authorId="0">
      <text>
        <r>
          <rPr>
            <b/>
            <sz val="8"/>
            <rFont val="Tahoma"/>
            <family val="0"/>
          </rPr>
          <t>chua dieu chinh chi phi lai vay</t>
        </r>
        <r>
          <rPr>
            <sz val="8"/>
            <rFont val="Tahoma"/>
            <family val="0"/>
          </rPr>
          <t xml:space="preserve">
</t>
        </r>
      </text>
    </comment>
    <comment ref="G23" authorId="0">
      <text>
        <r>
          <rPr>
            <b/>
            <sz val="8"/>
            <rFont val="Tahoma"/>
            <family val="0"/>
          </rPr>
          <t xml:space="preserve">chua bao gom cp lai vay tren 335
</t>
        </r>
        <r>
          <rPr>
            <sz val="8"/>
            <rFont val="Tahoma"/>
            <family val="0"/>
          </rPr>
          <t xml:space="preserve">
</t>
        </r>
      </text>
    </comment>
  </commentList>
</comments>
</file>

<file path=xl/sharedStrings.xml><?xml version="1.0" encoding="utf-8"?>
<sst xmlns="http://schemas.openxmlformats.org/spreadsheetml/2006/main" count="598" uniqueCount="523">
  <si>
    <t>THUYEÁT MINH BAÙO CAÙO TAØI CHÍNH</t>
  </si>
  <si>
    <t>Quùi I naêm 2008</t>
  </si>
  <si>
    <t>DVT: Viet Nam Dong</t>
  </si>
  <si>
    <t>I.</t>
  </si>
  <si>
    <t>Ñaëc ñieåm hoaït ñoäng cuûa doanh nghieäp</t>
  </si>
  <si>
    <t>1.</t>
  </si>
  <si>
    <t>Ngaøy 28 thaùng 11 naêm 2006 UÛy ban Chöùng Khoaùn Nhaø nöôùc ñaõ caáp Giaáp pheùp nieâm yeát coå phieáu soá 85/UBCK-GPNY cho Coâng ty. Ngaøy 22 thaùng 12 naêm 2006, coå phieáu cuûa Coâng ty ñaõ ñöôïc nieâm yeát taïi Trung taâm giao dòch chöùng khoaùn Tha</t>
  </si>
  <si>
    <t xml:space="preserve">- Loaïi chöùng khoaùn: coå phieáu phoå thoâng. </t>
  </si>
  <si>
    <t>- Meänh giaù coå phieáu: 10.000 ñoàng.</t>
  </si>
  <si>
    <t>- Soá  löôïng coå phieáu: 2.000.000 coå phieáu.</t>
  </si>
  <si>
    <t>- Toång giaù trò coå phieáu nieâm yeát theo meänh giaù: 20.000.000.000 ñoàng.</t>
  </si>
  <si>
    <t>Hình thöùc sôû höõu voán: Coâng ty coå phaàn.</t>
  </si>
  <si>
    <t>3.</t>
  </si>
  <si>
    <t>Lónh vöïc kinh doanh: Saûn xuaát, thöông maïi, dòch vuï.</t>
  </si>
  <si>
    <t xml:space="preserve">4. </t>
  </si>
  <si>
    <t>Ngaønh ngheà kinh doanh:</t>
  </si>
  <si>
    <t>- Saûn xuaát oáng nhöïa, phuï kieän vaø caùc saûn phaåm nhöïa, dieâm queït, saûn phaåm may maëc xuaát khaåu, vaät lieäu xaây döïng coâng ngheä môùi. Xaây döïng nhaø laép gheùp, coâng trình ñieän nöôùc. Kinh doanh du lòch löõ haønh noäi ñòa vaø caùc dòch v</t>
  </si>
  <si>
    <t xml:space="preserve">II. </t>
  </si>
  <si>
    <t>Nieân ñoä keá toaùn, ñôn vò tieàn teä söû duïng trong keá toaùn</t>
  </si>
  <si>
    <t>Nieân ñoä keá toaùn: baét ñaàu töø ngaøy 01 thaùng 01 keát thuùc vaøo ngaøy 31 thaùng 12.</t>
  </si>
  <si>
    <t>2.</t>
  </si>
  <si>
    <t>Ñôn vò tieàn teä söû duïng trong keá toaùn vaø laäp baùo caùo taøi chính: Vieät Nam ñoàng.</t>
  </si>
  <si>
    <t xml:space="preserve">III. </t>
  </si>
  <si>
    <t>Cheá ñoä keá toaùn aùp duïng taïi doanh nghieäp</t>
  </si>
  <si>
    <t>Cheá ñoä keá toaùn aùp duïng:</t>
  </si>
  <si>
    <t xml:space="preserve">Cheá ñoä keá toaùn Doanh nghieäp Vieät Nam ban haønh theo Quyeát Ñònh soá 15/2006/QÑ-BTC ngaøy 20/3/2006 cuûa Boä Taøi Chính. </t>
  </si>
  <si>
    <t xml:space="preserve">Tuyeân boá veà vieäc tuaân thuû Chuaån möïc keá toaùn vaø cheá ñoä keá toaùn Vieät Nam: </t>
  </si>
  <si>
    <t>Coâng Ty tuaân thuû chaáp haønh caùc chuaån möïc keá toaùn vaø cheá ñoä keá toaùn Vieät Nam hieän haønh vaø tuaân thuû caùc qui ñònh phaùp lí coù lieân quan.</t>
  </si>
  <si>
    <t>Hình thöùc keá toaùn aùp duïng: Nhaât kyù chung.</t>
  </si>
  <si>
    <t>IV.</t>
  </si>
  <si>
    <t>Caùc chính saùch keá toaùn aùp duïng:</t>
  </si>
  <si>
    <t>- Nguyeân taéc xaùc ñònh caùc khoaûn töông ñöông tieàn: phaûn aùnh caùc khoaûn ñaàu tö ngaén haïn coù thu hoài hoaëc ñaùo haïn khoâng quaù 3 thaùng keå töø ngaøy mua, deã daøng chuyeån ñoåi thaønh moät löôïng tieàn xaùc ñònh cuõng nhö khoâng coù nhieàu rủ</t>
  </si>
  <si>
    <t xml:space="preserve">- 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cuûa </t>
  </si>
  <si>
    <t>- Caùc cheânh leäch phaùt sinh do quy ñoåi ngoaïi teä vaø ñaùnh giaù laïi soá dö caùc taøi khoaûn ngoaïi teä ñöôïc keát chuyeån vaøo laõi, loã cuûa nieân ñoä.</t>
  </si>
  <si>
    <t>Phöông phaùp keá toaùn haøng toàn kho</t>
  </si>
  <si>
    <t>Nguyeân taéc ñaùnh giaù: Ñöôïc ghi nhaän theo giaù goác. (Thöïc hieän theo chuaån möïc soá 02 "Haøng toàn kho").</t>
  </si>
  <si>
    <t>Phöông phaùp xaùc ñònh giaù trò haøng hoùa toàn kho cuoái kyø: Bình quaân gia quyeàn.</t>
  </si>
  <si>
    <t>Phöông phaùp haïch toaùn haøng toàn kho: theo phöông phaùp keâ khai thöôøng xuyeân.</t>
  </si>
  <si>
    <t>Phöông phaùp laäp döï phoøng giaûm giaù haøng toàn kho: aùp duïng theo thoâng tö 13/TT-BTC ngaøy 27/02/2006 cuûa Boä Taøi Chính.</t>
  </si>
  <si>
    <t xml:space="preserve">Nguyeân taéc ghi nhaän taøi saûn coá ñònh vaø khaáu hao taøi saûn coá ñònh </t>
  </si>
  <si>
    <t>- Khi taøi saûn coá ñònh ñöôïc baùn hay thanh lyù, nguyeân giaù vaø khaáu hao luõy keá ñöôïc xoùa soå vaø baát kyø khoaûn laõi loã naøo phaùt sinh do vieäc thanh lyù ñeàu ñöôïc ñöa vaøo thu nhaäp hay chi phí trong kyø.</t>
  </si>
  <si>
    <t>- Phöông phaùp khaáu hao TSCÑ: Khaáu hao ñöôïc tính döïa treân nguyeân giaù cuûa TSCÑ vaø theo phöông phaùp khaáu hao ñöôøng thaúng. Tyû leä khaáu hao haøng naêm döa treân möùc ñoä höõu duïng döï tính cuûa TSCÑ phuø hôïp vôùi quyeát ñònh soá 206/2003/QÑ-B</t>
  </si>
  <si>
    <t>5.</t>
  </si>
  <si>
    <t>Nguyeân taéc ghi nhaän caùc khoaûn ñaàu tö taøi chính</t>
  </si>
  <si>
    <t xml:space="preserve">Caùc khoaûn ñaàu tö vaøo coâng ty lieân keát, voán goùp vaøo cô sôû kinh doanh ñoàng kieåm soaùt: </t>
  </si>
  <si>
    <t>- Nguyeân taéc ghi nhaän theo giaù goác</t>
  </si>
  <si>
    <t>- Döï phoøng toån thaát cho caùc khoaûn ñaàu tö taøi chính vaøo caùc toå chöùc kinh khaùc khi caùc toå chöùc kinh teá naøy bò loã (tröù tröôøng hôïp loã theo keá hoaïch ñaõ ñöôïc xaùc ñònh trong phöông aùn kinh doanh tröôùc khi ñaàu tö). Vôùi möùc trích l</t>
  </si>
  <si>
    <t xml:space="preserve">- Khi thanh lí moät khoaûn ñaàu tö, phaàn cheânh leäch giöõa giaù trò thanh lí thuaàn vaø giaù trò ghi soå ñöôc haïch toaùn vaøo thu nhaäp hay chi phí trong kyø. </t>
  </si>
  <si>
    <t>8.</t>
  </si>
  <si>
    <t>Ghi nhaän chi phí phaûi traû</t>
  </si>
  <si>
    <t>Chi phí phaûi traû ñöôïc ghi nhaän döïa treän caùc öôùc tính hôïp lyù veà soá tieàn phaûi traû cho caùc haøng hoùa, dòch vuï ñaõ söû duïng trong kyø nhöng chöa coù hoaù ñôn, chöùng töø.</t>
  </si>
  <si>
    <t>9.</t>
  </si>
  <si>
    <t>Nguyeân taéc vaø phöông phaùp ghi nhaän caùc khoaûn döï phoøng phaûi traû.</t>
  </si>
  <si>
    <t>Ghi nhaän theo thöïc teá phaùt sinh vaø ñöôïc haïch toaùn vaøo chi phí trong kyø, khoâng thöïc hieän vieäc trích tröôùc vaøo chi phí haøng naêm.</t>
  </si>
  <si>
    <t>10.</t>
  </si>
  <si>
    <t>Nguyeân taéc ghi nhaän voán chuû sôû höõu</t>
  </si>
  <si>
    <t>- Nguyeân taéc ghi nhaän voán ñaàu tö cuûa chuû sôû höõu, thaëng dö voán coå phaàn: ñöôïc ghi nhaän theo soá thöïc teá ñaõ daàu tö goùp voán cuûa caùc coå ñoâng.</t>
  </si>
  <si>
    <t xml:space="preserve">- Nguyeân taéc ghi nhaän lôïi nhuaän chöa phaân phoái: ñöôïc trích laäp caùc quyõ vaø chia coå töùc cho caùc coå ñoâng theo quyeát ñònh cuûa Hoäi ñoàng quaûn trò vaø theo Ñieàu leä Coâng Ty.  </t>
  </si>
  <si>
    <t>11.</t>
  </si>
  <si>
    <t xml:space="preserve">Nguyeân taéc ghi nhaän doanh thu: </t>
  </si>
  <si>
    <t>- Doanh thu hôïp ñoàng xaây döïng:</t>
  </si>
  <si>
    <t>Khi keát quaû hôïp ñoàng ñöôïc öôùc tính moät caùch ñaùng tin caäy</t>
  </si>
  <si>
    <t>+ Ñoái vôùi caùc hôïp ñoàng xaây döïng quy dònh nhaø thaàu ñöôïc thanh toaùn theo tieán ñoä keá hoaïch, doanh thu lieân quan ñeán hôïp doàng ñöôïc ghi nhaän töông öùng vôùi phaàn coâng vieäc ñaõ hoaøn thaønh do coâng ty töï xaùc ñònh.</t>
  </si>
  <si>
    <t>+ Ñoái vôùi caùc hôïp ñoàng xaây döïng quy dònh nhaø thaàu ñöôïc thanh toaùn theo giaù trò khoái löôïng thöïc hieän, doanh thu lieân quan ñeán hôïp doàng ñöôïc ghi nhaän töông öùng vôùi phaàn coâng vieäc ñaõ hoaøn thaønh do khách hàng xác nhận trong kỳ va</t>
  </si>
  <si>
    <t>Khi keát quaû hôïp ñoàng khoâng theå öôùc tính moät caùch ñaùng tin caäy</t>
  </si>
  <si>
    <t>+ Doanh thu chæ ñöôïc ghi nhaän töông ñöông vôùi chi phí cuûa hôïp ñoàng ñaõ phaùt sinh maø vieïc hoaøn traû laø töông ñoái chaéc chaén.</t>
  </si>
  <si>
    <t>+ Cheânh leäch giöõa doanh thu luyõ keá cuûa hôïp ñoàng xaây döïng ñaõ ghi nhaän vaø khoaûn tieàn luyõ keá ghi treân hoaù ñôn thanh toaùn theo tieán ñoä keá hoaïch cuûa hôïp ñoàng ñöôïc ghi nhaän laø khoaûn phaûi thu hoaëc phaûi traû theo tieán ñoä keá ho</t>
  </si>
  <si>
    <t>13.</t>
  </si>
  <si>
    <t>Nguyeân taéc vaø phöông phaùp ghi nhaän chi phí thueá thu nhaäp doanh nghieäp hieän haønh</t>
  </si>
  <si>
    <t>Coâng Ty coù nghóa vuï noäp thueá thu nhaäp doanh nghieäp vôùi thueá suaát thueá laø 28% treân thu nhaäp chòu thueá. Naêm 2006, Coâng Ty tieáp tuïc ñöôïc mieãn giaûm 100% thueá TNDN theo quy ñònh veà chuyeån ñoåi Doanh nghieäp Nhaø nöôùc thaønh coâng ty c</t>
  </si>
  <si>
    <t>-Năm 2007, Công ty được giảm 50% thuế TNDN trong 09 năm tính từ năm 2007.</t>
  </si>
  <si>
    <t xml:space="preserve">V. </t>
  </si>
  <si>
    <t>Thoâng tin boå sung cho caùc khoaûn muïc trình baøy trong Baûng Caân Ñoái Keá Toaùn</t>
  </si>
  <si>
    <t>Tieàn vaø caùc khoaûn töông ñöông tieàn</t>
  </si>
  <si>
    <t xml:space="preserve">- Tieàn maët </t>
  </si>
  <si>
    <t xml:space="preserve">- Tieàn göûi ngaân haøng </t>
  </si>
  <si>
    <t>+ VND</t>
  </si>
  <si>
    <t>+ USD</t>
  </si>
  <si>
    <t xml:space="preserve">Coäng </t>
  </si>
  <si>
    <t>Phaûi thu khaùch haøng vaø traû tröôùc cho ngöôøi baùn</t>
  </si>
  <si>
    <t>- Phaûi thu khaùch haøng</t>
  </si>
  <si>
    <t xml:space="preserve">- Traû tröôùc cho ngöôøi baùn </t>
  </si>
  <si>
    <t>- Caùc khoaûn phaûi thu khaùc</t>
  </si>
  <si>
    <t>4.</t>
  </si>
  <si>
    <t xml:space="preserve">Haøng toàn kho </t>
  </si>
  <si>
    <t>31/12/2006</t>
  </si>
  <si>
    <t xml:space="preserve">- Nguyeân lieäu, vaät lieäu </t>
  </si>
  <si>
    <t>- Coâng cuï, duïng cuï (*)</t>
  </si>
  <si>
    <t xml:space="preserve">- Chi phí saûn xuaát kinh doanh dôû dang </t>
  </si>
  <si>
    <t xml:space="preserve">- Thaønh phaåm </t>
  </si>
  <si>
    <t>- Haøng hoùa</t>
  </si>
  <si>
    <t>Coäng giaù goác haøng toàn kho</t>
  </si>
  <si>
    <t>(*) Coâng cuï, duïng cuï:</t>
  </si>
  <si>
    <t>- Coâng cuï duïng cuï:</t>
  </si>
  <si>
    <t>- Thieát bò, duïng cuï ñeå laép raùp Nhaø maùy Thònh Phuù</t>
  </si>
  <si>
    <t>(**) Chi phí saûn xuaát kinh doanh dôû dang:</t>
  </si>
  <si>
    <t>- Coâng trình xaây döïng</t>
  </si>
  <si>
    <t>- Saûn phaåm PVC+HDPE</t>
  </si>
  <si>
    <t>- Saûn phaåm dieâm+diem XK</t>
  </si>
  <si>
    <t>- Saûn phaåm phuï kieän</t>
  </si>
  <si>
    <t>- Saûn phaåm tuùi xoáp</t>
  </si>
  <si>
    <t>Caùc khoaûn thueá phaûi thu</t>
  </si>
  <si>
    <t>- Thueá giaù trò gia taêng coøn ñöôïc khaáu tröø</t>
  </si>
  <si>
    <t>- Thueá moân baøi</t>
  </si>
  <si>
    <t xml:space="preserve">Taêng, giaûm taøi saûn coá ñònh höõu hình  </t>
  </si>
  <si>
    <t xml:space="preserve">Khoaûn muïc </t>
  </si>
  <si>
    <t>Nhaø xöôûng,             vaät kieán truùc</t>
  </si>
  <si>
    <t>Maùy moùc                thieát bò</t>
  </si>
  <si>
    <t>Phöông tieän        vaän taûi</t>
  </si>
  <si>
    <t>Thieát bò             quaûn lyù</t>
  </si>
  <si>
    <t>Toång Coäng</t>
  </si>
  <si>
    <t xml:space="preserve">Nguyeân giaù TSCÑ höõu hình </t>
  </si>
  <si>
    <t>Soá dö ñaàu naêm</t>
  </si>
  <si>
    <t>- Mua trongkyø</t>
  </si>
  <si>
    <t>- Mua laïi TSCÑ thueâ TC</t>
  </si>
  <si>
    <t>- Thanh lyù</t>
  </si>
  <si>
    <t>Soá dö cuoái kyø</t>
  </si>
  <si>
    <t>Giaù trò hao moøn luõy keá</t>
  </si>
  <si>
    <t>- Khaáu hao trong kyø</t>
  </si>
  <si>
    <t>- Taêng khaùc</t>
  </si>
  <si>
    <t>Soá dö cuoái naêm</t>
  </si>
  <si>
    <t>Giaù trò coøn laïi cuûa TSCÑ höõu hình</t>
  </si>
  <si>
    <t>Taïi ngaøy ñaàu naêm</t>
  </si>
  <si>
    <t>Taïi ngaøy cuoái kyø</t>
  </si>
  <si>
    <t xml:space="preserve">* Nguyeân giaù TSCÑ cuoái kyø ñaõ khaáu hao heát nhöng vaãn coøn söû duïng:  </t>
  </si>
  <si>
    <t>?</t>
  </si>
  <si>
    <t xml:space="preserve">* Nguyeân giaù TSCÑ cuoái kyø duøng theá chaáp, caàm coá caùc khoaûn vay laø:  </t>
  </si>
  <si>
    <t xml:space="preserve">Tình hình taêng giaûm taøi saûn coá ñònh thueâ taøi chính </t>
  </si>
  <si>
    <t>Maùy moùc         thieát bò</t>
  </si>
  <si>
    <t xml:space="preserve"> Nguyeân giaù TSCÑ thueâ taøi chính</t>
  </si>
  <si>
    <t xml:space="preserve">- Mua laïi taøi saûn thueâ </t>
  </si>
  <si>
    <t xml:space="preserve"> Giaù trò hao moøn luõy keá</t>
  </si>
  <si>
    <t>- Khaáu hao trong naêm</t>
  </si>
  <si>
    <t xml:space="preserve"> Giaù trò coøn laïi cuûa TSCÑ thueâ taøi chính</t>
  </si>
  <si>
    <t>Taïi ngaøy cuoái naêm</t>
  </si>
  <si>
    <t>12.</t>
  </si>
  <si>
    <t>Tình hình taêng giaûm baát ñoäng saûn ñaàu tö</t>
  </si>
  <si>
    <t>Soá ñaàu naêm</t>
  </si>
  <si>
    <t>Taêng trong naêm</t>
  </si>
  <si>
    <t>Giaûm trong naêm</t>
  </si>
  <si>
    <t>Soá cuoái naêm</t>
  </si>
  <si>
    <t xml:space="preserve"> Nguyeân giaù baát ñoäng saûn ñaàu tö</t>
  </si>
  <si>
    <t>-Quyeàn söû duïng ñaát</t>
  </si>
  <si>
    <t xml:space="preserve"> Giaù trò coøn laïi cuûa baát ñoäng saûn ñaàu tö</t>
  </si>
  <si>
    <t>14.</t>
  </si>
  <si>
    <t>Chi phí traû tröôùc daøi haïn</t>
  </si>
  <si>
    <t>- Maùy vi tính +baøn gheá nhaø aên</t>
  </si>
  <si>
    <t>- Chi phí söûa chöõa haøng raøo vaø phaân xöôûng</t>
  </si>
  <si>
    <t xml:space="preserve">- Maùy giaûi nhieät </t>
  </si>
  <si>
    <t>- Söûa chöûa vaên phoøng ñaïi dieän</t>
  </si>
  <si>
    <t>- Chi phí laép ñaët Xí nghieäp bao bì</t>
  </si>
  <si>
    <t xml:space="preserve"> -Maùy vi tính phoøng kinh doanh</t>
  </si>
  <si>
    <t xml:space="preserve"> -Maùy vi tính</t>
  </si>
  <si>
    <t>- Daây caùp caáp ñieän</t>
  </si>
  <si>
    <t>15.</t>
  </si>
  <si>
    <t>Vay vaø nôï ngaén haïn</t>
  </si>
  <si>
    <t>- Vay ngaén haïn</t>
  </si>
  <si>
    <t>+ Ngaân haøng Coâng Thöông- KCN (*)</t>
  </si>
  <si>
    <t xml:space="preserve">+ Ngaân haøng Ñaàu Tö vaø Phaùt Trieån Long Bình Taân </t>
  </si>
  <si>
    <t>+ Ngaân haøng Sacombank</t>
  </si>
  <si>
    <t>+ Ngaân haøng HSBC CNTP</t>
  </si>
  <si>
    <t>+ Ngaân haøng UOB CN TP</t>
  </si>
  <si>
    <t>+ Caùn boä coâng nhaân vieân (laõi suaát 1%/thaùng)</t>
  </si>
  <si>
    <t>+ Ngaân haøng Vietcombank</t>
  </si>
  <si>
    <t>- Nôï daøi haïn ñeán haïn traû</t>
  </si>
  <si>
    <t>+ Ngaân haøng Coâng Thöông- KCN Bieân Hoaø</t>
  </si>
  <si>
    <t>+ Quyõ Hoã trôï phaùt trieån - CN Ñoàng Nai</t>
  </si>
  <si>
    <t>+ Coâng ty cho thueâ taøi chính II - CN Bình Döông</t>
  </si>
  <si>
    <t>16.</t>
  </si>
  <si>
    <t>Thueá vaø caùc khoaûn phaûi noäp Nhaø nöôùc</t>
  </si>
  <si>
    <t>- Thueá giaù trò gia taêng</t>
  </si>
  <si>
    <t>- Thueá thu nhaäp doanh nghieäp</t>
  </si>
  <si>
    <t>- Thueá TNDN</t>
  </si>
  <si>
    <t xml:space="preserve">- Thueá moân baøi </t>
  </si>
  <si>
    <t xml:space="preserve">- Tieàn thueâ ñaát </t>
  </si>
  <si>
    <t xml:space="preserve">- Thueá TNCN </t>
  </si>
  <si>
    <t>17.</t>
  </si>
  <si>
    <t>Chi phí phaûi traû</t>
  </si>
  <si>
    <t>- Quyõ trôï caáp maát vieäc laøm</t>
  </si>
  <si>
    <t>- Phaûi traû tieàn nöôùc T9/2007</t>
  </si>
  <si>
    <t>- Phaûi traû tieàn nöôùc T6/2008</t>
  </si>
  <si>
    <t>- Phaûi traû tieàn nöôùc T6/2009</t>
  </si>
  <si>
    <t>- Phaûi traû tieàn nöôùc T6/2010</t>
  </si>
  <si>
    <t>- Phaûi traû tieàn ñieän T9/2007</t>
  </si>
  <si>
    <t>18.</t>
  </si>
  <si>
    <t>Caùc khoaûn phaûi traû, phaûi noäp ngaén haïn khaùc</t>
  </si>
  <si>
    <t>- Kinh phí coâng ñoaøn</t>
  </si>
  <si>
    <t>- Baûo hieåm xaõ hoäi</t>
  </si>
  <si>
    <t xml:space="preserve">- Baûo hieåm y teá </t>
  </si>
  <si>
    <t>- Toång coâng ty Nhöïa Vieät Nam</t>
  </si>
  <si>
    <t>- CBCNV coâng ty Nhöïa Ñoàng Nai</t>
  </si>
  <si>
    <t>- Nguyeãn Nhôn Nguyeân</t>
  </si>
  <si>
    <t>- Dieäp Baûo Caùnh</t>
  </si>
  <si>
    <t>- Hoà Xuaân Haïnh</t>
  </si>
  <si>
    <t>- Nguyeãn Vaên Chinh</t>
  </si>
  <si>
    <t>- Traàn Höõu Chuyeàn</t>
  </si>
  <si>
    <t>- Lin Rui - Kun</t>
  </si>
  <si>
    <t>- Coå töùc phaûi traû cho coå ñoâng töø laõi 2007</t>
  </si>
  <si>
    <t>- Thu lao HĐQT &amp; BKS năm 2007</t>
  </si>
  <si>
    <t>- Taïm öùng</t>
  </si>
  <si>
    <t>+Le Hoang Minh</t>
  </si>
  <si>
    <t>+Đoan Son Ha</t>
  </si>
  <si>
    <t>+Trần Minh Thuận</t>
  </si>
  <si>
    <t>+Phạm Văn Cường</t>
  </si>
  <si>
    <t>+Mai Văn Đông</t>
  </si>
  <si>
    <t>- Phaûi thu khaùc</t>
  </si>
  <si>
    <t>+ Tieàn thi haønh aùn</t>
  </si>
  <si>
    <t>+ Traû tieàn coå phieáu</t>
  </si>
  <si>
    <t>20. Vay vaø nôï daøi haïn</t>
  </si>
  <si>
    <t>- Vay daøi haïn</t>
  </si>
  <si>
    <t>+ Ngaân haøng Coâng Thöông - KCN Bieân Hoaø (*)</t>
  </si>
  <si>
    <t>+ NH Techcombank</t>
  </si>
  <si>
    <t>+ NH Sacombank CN Taân Bình</t>
  </si>
  <si>
    <t>+ Vietcombank-CN BH</t>
  </si>
  <si>
    <t xml:space="preserve">- Nôï daøi haïn </t>
  </si>
  <si>
    <t>+ Coâng ty thueâ taøi chính II - CN Bình Döông(*)</t>
  </si>
  <si>
    <t>(*)  Theo hôïp ñoàng tín duïng soá 01.20.10.06/HÑTD, ñôn vò ñöôïc caáp haïn möùc tín duïng 4.000.000.000 VNÑ vôùi thôøi haïn vay 60 thaùng töø ngaøy giaûi ngaân deå nhaäp khaåu maùy moùc thieát bò, xaây döïng nhaø xöôûng saûn xuaát tuùi xoáp PE. Laõi suaá</t>
  </si>
  <si>
    <t>22.</t>
  </si>
  <si>
    <t>Voán chuû sôû höõu</t>
  </si>
  <si>
    <t>a-</t>
  </si>
  <si>
    <t xml:space="preserve">Baûng ñoái chieáu bieán ñoäng voán chuû sôû höõu </t>
  </si>
  <si>
    <t>Khoaûn muïc</t>
  </si>
  <si>
    <t>Voán goùp</t>
  </si>
  <si>
    <t>Thaëng dö voán       coå phaàn</t>
  </si>
  <si>
    <t>Quyõ ñaàu tö        phaùt trieån</t>
  </si>
  <si>
    <t>Quyõ döï phoøng      taøi chính</t>
  </si>
  <si>
    <t>Laõi sau thueá chöa phaân phoái</t>
  </si>
  <si>
    <t xml:space="preserve">Soá dö ñaàu naêm tröôùc </t>
  </si>
  <si>
    <t>- Taêng voán trong naêm tröôùc</t>
  </si>
  <si>
    <t>- Taêng voán trong quí nay</t>
  </si>
  <si>
    <t>- Laõi trong quí nay</t>
  </si>
  <si>
    <t>-Trích quyõ töø laõi naêm 2007</t>
  </si>
  <si>
    <t>- Chia coå töùc töø laõi naêm 2007</t>
  </si>
  <si>
    <t>- Giảm khac</t>
  </si>
  <si>
    <t>Soá dö cuoái kỳ nay</t>
  </si>
  <si>
    <t>b-</t>
  </si>
  <si>
    <t xml:space="preserve">Chi tieát voán ñaàu tö cuûa chuû sôûõ höõu </t>
  </si>
  <si>
    <t xml:space="preserve">Voán goùp cuûa caùc coå ñoâng </t>
  </si>
  <si>
    <t>c-</t>
  </si>
  <si>
    <t>Caùc giao dòch veà voán vôùi caùc chuû sôû höõu vaø phaân phoái coå töùc, chia lôïi nhuaän</t>
  </si>
  <si>
    <t xml:space="preserve">- Voán ñaàu tö cuûa chuû sôû höõu </t>
  </si>
  <si>
    <t>+ Voán goùp ñaàu naêm</t>
  </si>
  <si>
    <t>+ Voán goùp taêng trong naêm (*)</t>
  </si>
  <si>
    <t>+ Voán goùp cuoái naêm</t>
  </si>
  <si>
    <t>- Coå töùc ñaõ chia</t>
  </si>
  <si>
    <t>Caùc giao dòch veà voán vôùi caùc chuû sôû höõu vaø phaân phoái coå töùc, chia lôïi nhuaän (tieáp theo):</t>
  </si>
  <si>
    <t>d-</t>
  </si>
  <si>
    <t>Coå töùc ñaõ coâng boá sau ngaøy keát thuùc kyø keá toaùn naêm treân coå phieáu phoå thoâng:</t>
  </si>
  <si>
    <t>27,48%</t>
  </si>
  <si>
    <t xml:space="preserve">ñ- </t>
  </si>
  <si>
    <t>Coå phieáu:</t>
  </si>
  <si>
    <t>Naêm 2007</t>
  </si>
  <si>
    <t>Quí I naêm 2008</t>
  </si>
  <si>
    <t>- Soá löôïng coå phieáu ñaêng kyù phaùt haønh:</t>
  </si>
  <si>
    <t>- Soá löôïng coå phieáu ñaõ baùn ra coâng chuùng</t>
  </si>
  <si>
    <t>- Coå phieáu phoå thoâng</t>
  </si>
  <si>
    <t>- Coå phieáu öu ñaõi</t>
  </si>
  <si>
    <t>- Soá löôïng coå phieáu ñöôïc mua laïi</t>
  </si>
  <si>
    <t>- Soá löôïng coå phieáu ñang löu haønh:</t>
  </si>
  <si>
    <t>*Meänh giaù coå phieáu ñang löu haønh:</t>
  </si>
  <si>
    <t>e-</t>
  </si>
  <si>
    <t>Caùc quyõ cuûa doanh nghieäp:</t>
  </si>
  <si>
    <t xml:space="preserve">- Quyõ ñaàu tö phaùt trieån: Ñaàu tö maùy moùc trang thieát bò, boå sung voán cho coâng ty khi gaëp khoù khaên trong huy ñoâng voán vaø caàn ñoåi môùi maùy moùc thieát bò. </t>
  </si>
  <si>
    <t>- Quó döï phoøng taøi chính ñöôïc duøng ñeå: Buø ñaép nhöõng toån thaát, thieät haïi veà taøi saûn, coâng nôï khoâng ñoøi ñöôïc xaûy ra trong quaù trình kinh doanh vaø nhöõng khoaûn loã cuûa Coâng ty theo Quyeát ñònh cuûa Hoäi ñoàng quaûn trò.</t>
  </si>
  <si>
    <t>VI.</t>
  </si>
  <si>
    <t>Thoâng tin boå sung cho caùc khoaûn muïc trình baøy trong Baùo Caùo Keát Quaû Hoaït Ñoäng Kinh Doanh</t>
  </si>
  <si>
    <t xml:space="preserve">25. </t>
  </si>
  <si>
    <t>Toång doanh thu baùn haøng vaø cung caáp dòch vuï (maõ soá 01)</t>
  </si>
  <si>
    <t xml:space="preserve">- Doanh thu baùn haøng </t>
  </si>
  <si>
    <t>- Doanh thu xaây döïng</t>
  </si>
  <si>
    <t>- Doanh thu cung caáp dòch vuï</t>
  </si>
  <si>
    <t xml:space="preserve">26. </t>
  </si>
  <si>
    <t>Caùc khoaûn giaûm tröø doanh thu</t>
  </si>
  <si>
    <t>- Hoùa ñôn (ñieàu chænh)</t>
  </si>
  <si>
    <t>- Haøng baùn bò traû laïi</t>
  </si>
  <si>
    <t xml:space="preserve">27. </t>
  </si>
  <si>
    <t xml:space="preserve">Doanh thu thuaàn veà baùn haøng vaø cung caáp dòch vu </t>
  </si>
  <si>
    <t>- Doanh thuaàn trao ñoåi saûn phaåm haøng hoaù</t>
  </si>
  <si>
    <t>- Doanh thuaàn trao ñoåi dòch vuï</t>
  </si>
  <si>
    <t xml:space="preserve">28. </t>
  </si>
  <si>
    <t xml:space="preserve">Giaù voán haøng baùn </t>
  </si>
  <si>
    <t>- Giaù voán haøng hoùa ñaõ cung caáp</t>
  </si>
  <si>
    <t>- Giaù voán thaønh phaåm ñaõ baùn</t>
  </si>
  <si>
    <t>- Giaù voán vaät tö ñaõ cung caáp</t>
  </si>
  <si>
    <t>- Giaù voán dòch vuï ñaõ cung caáp</t>
  </si>
  <si>
    <t>29.</t>
  </si>
  <si>
    <t xml:space="preserve">Doanh thu hoaït ñoäng taøi chính </t>
  </si>
  <si>
    <t>- Laõi tieàn göûi, cho vay</t>
  </si>
  <si>
    <t>- Laõi cheânh leâïch tyû giaù chöa thöïc hieän</t>
  </si>
  <si>
    <t>30.</t>
  </si>
  <si>
    <t xml:space="preserve">Chi phí taøi chính </t>
  </si>
  <si>
    <t>- Laõi tieàn vay</t>
  </si>
  <si>
    <t>- Loã cheânh leäch tyû giaù ñaõ thöïc hieän</t>
  </si>
  <si>
    <t>- Loã cheânh leäch tyû giaù chöa thöïc hieän</t>
  </si>
  <si>
    <t>- Loã do goáp voán vaøo Cty CP Nhöïa Ñoàng Nai Mieàn Trung</t>
  </si>
  <si>
    <t>31.</t>
  </si>
  <si>
    <t>Chi phí thueá TNDN hieän haønh</t>
  </si>
  <si>
    <t>- Caùc khoaûn ñieàu chænh taêng thu nhaäp keá toaùn ñeå xaùc ñònh thu nhaäp chòu thueá.</t>
  </si>
  <si>
    <t>+ Chi phí laõi tieàn vay vöôït möùc khoáng cheá</t>
  </si>
  <si>
    <t>+ Chi phí khoâng coù hoaù ñôn chöùng töø theo quy ñònh</t>
  </si>
  <si>
    <t>+ Caùc khoaûn thueá bò truy thu</t>
  </si>
  <si>
    <t>+ Loå cheânh leäch tyû giaù hoái ñoaùi</t>
  </si>
  <si>
    <t>+ Phuï caáp ban kieåm soaùt</t>
  </si>
  <si>
    <t xml:space="preserve">- Toång thu nhaäp chòu thueá </t>
  </si>
  <si>
    <t>+ Toång chi phí thueá TNDN hieän haønh</t>
  </si>
  <si>
    <t>+ Chi phí thueá TNDN ñöôïc mieãn giaûm</t>
  </si>
  <si>
    <t>- Chi phí thueá TNDN phaûi noäp</t>
  </si>
  <si>
    <t xml:space="preserve">- Lôïi nhuaän sau thueá TNDN </t>
  </si>
  <si>
    <t>32.</t>
  </si>
  <si>
    <t>Laõi cô baûn treân coå phieáu</t>
  </si>
  <si>
    <t>Lôïi nhuaän keá toaùn sau thueá TNDN</t>
  </si>
  <si>
    <t>Lôïi nhuaän phaân boå cho coå ñoâng sôû höõu coå phieáu phoå thoâng</t>
  </si>
  <si>
    <t>Coå phieáu phoå thoâng ñang löu haønh bình quaân trong naêm</t>
  </si>
  <si>
    <t>Laõi cô baûn treân coå phieáu ñöôïc tính baèng caùch chia lôïi nhuaän thuaàn phaân boå cho coå ñoâng sôû höõu coå phieáu phoå thoâng cuûa Coâng Ty cho soá löôïng bình quaân gia quyeàn cuûa soá coå phieáu phoå thoâng ñang löu haønh trong naêm.</t>
  </si>
  <si>
    <t xml:space="preserve">33. </t>
  </si>
  <si>
    <t>Chi phí saûn xuaát kinh doanh theo yeáu toá</t>
  </si>
  <si>
    <t>- Chi phí nguyeân lieäu, vaät lieäu</t>
  </si>
  <si>
    <t>- Chi phí nhaân coâng</t>
  </si>
  <si>
    <t>+ Löông</t>
  </si>
  <si>
    <t>+ BHXH, BHYT, KPCÑ</t>
  </si>
  <si>
    <t>- Chi phí khaáu hao</t>
  </si>
  <si>
    <t xml:space="preserve">- Chi phí dòch vuï mua ngoaøi </t>
  </si>
  <si>
    <t xml:space="preserve">- Chi phí khaùc baèng tieàn </t>
  </si>
  <si>
    <t>VIII.</t>
  </si>
  <si>
    <t>Nhöõng thoâng tin khaùc</t>
  </si>
  <si>
    <t>Ngaøy 20 thaùng 04 naêm 2008</t>
  </si>
  <si>
    <t>Keá toaùn tröôûng</t>
  </si>
  <si>
    <r>
      <t>Thaønh laäp:</t>
    </r>
    <r>
      <rPr>
        <sz val="10"/>
        <rFont val="VNI-Helve-Condense"/>
        <family val="0"/>
      </rPr>
      <t xml:space="preserve"> Coâng ty Coå Phaàn Nhöïa - Xaây Döïng Ñoàng Nai ñöôïc thaønh laäp theo giaáy chöùng nhaän ñaêng kyù kinh doanh soá 4703000083 do Sôû Keá hoaïch vaø Ñaàu tö Tænh Ñoàng Nai caáp ngaøy 02 thaùng 01 naêm 2004 (Ñaêng kyù thay ñoåi laàn thöù nhaát </t>
    </r>
  </si>
  <si>
    <r>
      <t>Ñòa chæ chuû sôû chính:</t>
    </r>
    <r>
      <rPr>
        <sz val="10"/>
        <rFont val="VNI-Helve-Condense"/>
        <family val="0"/>
      </rPr>
      <t xml:space="preserve"> Khu coâng nghieäp Bieân Hoøa 1, ñöôøng soá 9, Phöôøng An Bình, Thaùnh phoá Bieân Hoøa, Tænh Ñoàng nai.</t>
    </r>
  </si>
  <si>
    <r>
      <t>Ñòa chæ chi nhaùnh:</t>
    </r>
    <r>
      <rPr>
        <sz val="10"/>
        <rFont val="VNI-Helve-Condense"/>
        <family val="0"/>
      </rPr>
      <t xml:space="preserve"> 198 Nguyeãn Höõu Caûnh, Phöôøng 22, Quaän Bình Thaïnh, Thaønh phoá Hoà Chí Minh.</t>
    </r>
  </si>
  <si>
    <r>
      <t>2.</t>
    </r>
    <r>
      <rPr>
        <sz val="10"/>
        <rFont val="VNI-Helve-Condense"/>
        <family val="0"/>
      </rPr>
      <t xml:space="preserve"> </t>
    </r>
  </si>
  <si>
    <r>
      <t xml:space="preserve">Nguyeân taéc xaùc ñònh caùc khoaûn tieàn: </t>
    </r>
    <r>
      <rPr>
        <sz val="10"/>
        <rFont val="VNI-Helve-Condense"/>
        <family val="0"/>
      </rPr>
      <t>tieàn maët, tieàn göûi ngaân haøng, tieàn ñang chuyeån goàm:</t>
    </r>
  </si>
  <si>
    <r>
      <t>Nguyeân taéc ghi nhaän TSCÑ höõu hình:</t>
    </r>
    <r>
      <rPr>
        <sz val="10"/>
        <rFont val="VNI-Helve-Condense"/>
        <family val="0"/>
      </rPr>
      <t xml:space="preserve"> laø toaøn boä caùc chi phí maø doanh nghieäp boû ra ñeå coù taøi saûn coá ñònh tính ñeán thôøi ñieåm ñöa taøi saûn ñoù vaøo traïng thaùi saün saøng söû duïng. Caùc chi phí phaùt sinh sau ghi nhaän ban ñaàu chæ ñöôïc </t>
    </r>
  </si>
  <si>
    <r>
      <t xml:space="preserve">Nguyeân taéc ghi nhaän TSCÑ thueâ taøi chính: </t>
    </r>
    <r>
      <rPr>
        <sz val="10"/>
        <rFont val="VNI-Helve-Condense"/>
        <family val="0"/>
      </rPr>
      <t>nguyeân giaù ñöôïc ghi nhaän döïa treân hôïp ñoàng thueâ, ñaõ tröø caùc khoaûn giaûm giaù töø phía nhaø cung caáp taøi saûn thueâ (Thöïc hieän theo chuaån möïc soá 06 "Thueâ taøi saûn" ).</t>
    </r>
  </si>
  <si>
    <r>
      <t>-</t>
    </r>
    <r>
      <rPr>
        <b/>
        <sz val="10"/>
        <rFont val="VNI-Helve-Condense"/>
        <family val="0"/>
      </rPr>
      <t xml:space="preserve"> </t>
    </r>
    <r>
      <rPr>
        <sz val="10"/>
        <rFont val="VNI-Helve-Condense"/>
        <family val="0"/>
      </rPr>
      <t>Doanh thu baùn haøng:</t>
    </r>
    <r>
      <rPr>
        <b/>
        <sz val="10"/>
        <rFont val="VNI-Helve-Condense"/>
        <family val="0"/>
      </rPr>
      <t xml:space="preserve"> </t>
    </r>
    <r>
      <rPr>
        <sz val="10"/>
        <rFont val="VNI-Helve-Condense"/>
        <family val="0"/>
      </rPr>
      <t>ñöôïc ghi nhaän khi phaàn lôùn ruûi ro vaø lôïi ích gaén lieàn vôùi quyeàn sôû höõu saûn phaåm, haøng hoùa ñöïoc chuyeån giao cho ngöôøi mua vaø khoâng coøn toàn taïi yeáu toá khoâng chaéc chaén ñaùng keå lieân quan ñeán vieäc than</t>
    </r>
  </si>
  <si>
    <r>
      <t xml:space="preserve">* </t>
    </r>
    <r>
      <rPr>
        <sz val="10"/>
        <rFont val="VNI-Helve-Condense"/>
        <family val="0"/>
      </rPr>
      <t>Muïc ñích trích laäp caùc quyõ:</t>
    </r>
  </si>
  <si>
    <t xml:space="preserve">BAÙO CAÙO KEÁT QUAÛ HOAÏT ÑOÄNG KINH DOANH </t>
  </si>
  <si>
    <t xml:space="preserve">CHÆ TIEÂU </t>
  </si>
  <si>
    <t>Maõ soá</t>
  </si>
  <si>
    <t>Thuyeát minh</t>
  </si>
  <si>
    <t>1- Doanh thu baùn haøng vaø cung caáp dòch vuï</t>
  </si>
  <si>
    <t>01</t>
  </si>
  <si>
    <t>VI.25</t>
  </si>
  <si>
    <t>2- Caùc khoaûn giaûm tröø doanh thu</t>
  </si>
  <si>
    <t>03</t>
  </si>
  <si>
    <t>3- Doanh thu thuaàn veà baùn haøng vaø cung caáp dòch vuï</t>
  </si>
  <si>
    <t>10</t>
  </si>
  <si>
    <t>4- Giaù voán haøng baùn</t>
  </si>
  <si>
    <t>VI.28</t>
  </si>
  <si>
    <t xml:space="preserve">5- Lôïi nhuaän goäp veà baùn haøng vaø cung caáp dòch vuï </t>
  </si>
  <si>
    <t>6- Doanh thu hoaït ñoäng taøi chính</t>
  </si>
  <si>
    <t>VI.29</t>
  </si>
  <si>
    <t>7- Chi phí taøi chính</t>
  </si>
  <si>
    <t>VI.30</t>
  </si>
  <si>
    <t>Trong ñoù: Chi phí laõi vay</t>
  </si>
  <si>
    <t>8- Chi phí baùn haøng</t>
  </si>
  <si>
    <t>9- Chi phí quaûn lyù doanh nghieäp</t>
  </si>
  <si>
    <t xml:space="preserve">10- Lôïi nhuaän thuaàn töø hoaït ñoäng kinh doanh </t>
  </si>
  <si>
    <t>11- Thu nhaäp khaùc</t>
  </si>
  <si>
    <t>12- Chi phí khaùc</t>
  </si>
  <si>
    <t>13- Lôïi nhuaän khaùc</t>
  </si>
  <si>
    <t>14- Toång lôïi nhuaän keá toaùn tröôùc thueá</t>
  </si>
  <si>
    <t xml:space="preserve">  Toång lôïi nhuaän keá toaùn chòu thueá TNDN</t>
  </si>
  <si>
    <t>15- Chi phí thueá TNDN hieän haønh</t>
  </si>
  <si>
    <t>VI.31</t>
  </si>
  <si>
    <t xml:space="preserve">  Chi phí thueá TNDN ñöôïc mieãn giaûm</t>
  </si>
  <si>
    <t>16- Chi phí thueá TNDN hoaõn laïi</t>
  </si>
  <si>
    <t>17- Lôïi nhuaän sau thueá TNDN</t>
  </si>
  <si>
    <t>18- Laõi cô baûn treân coå phieáu</t>
  </si>
  <si>
    <t>VI.32</t>
  </si>
  <si>
    <t xml:space="preserve">                              Keá toaùn tröôûng</t>
  </si>
  <si>
    <t>COÂNG TY COÅ PHAÀN NHÖÏA - XAÂY DÖÏNG ÑOÀNG NAI</t>
  </si>
  <si>
    <t xml:space="preserve">BAÛNG CAÂN ÑOÁI KEÁ TOAÙN </t>
  </si>
  <si>
    <t xml:space="preserve">Ñôn vò tính: VNÑ </t>
  </si>
  <si>
    <t>TAØI SAÛN</t>
  </si>
  <si>
    <t>31/12/2007</t>
  </si>
  <si>
    <t>31/03/2008</t>
  </si>
  <si>
    <t>A. TAØI SAÛN NGAÉN HAÏN</t>
  </si>
  <si>
    <t>I. Tieàn vaø caùc khoaûn töông töông tieàn</t>
  </si>
  <si>
    <t xml:space="preserve">1- Tieàn </t>
  </si>
  <si>
    <t>V.1</t>
  </si>
  <si>
    <t>2- Caùc khoaûn töông ñöông tieàn</t>
  </si>
  <si>
    <t>II. Caùc khoaûn ñaàu tö taøi chính ngaén haïn</t>
  </si>
  <si>
    <t xml:space="preserve">1. Ñaàu tö chöùng khoaùn ngaén haïn </t>
  </si>
  <si>
    <t xml:space="preserve">2. Döï phoøng giaûm giaù chöùng khoaùn ñaàu tö ngaén haïn </t>
  </si>
  <si>
    <t>III. Caùc khoaûn phaûi thu</t>
  </si>
  <si>
    <t>1- Phaûi thu cuûa khaùch haøng</t>
  </si>
  <si>
    <t xml:space="preserve">2- Traû tröôùc cho ngöôøi baùn </t>
  </si>
  <si>
    <t>3. Phaûi thu noäi boä</t>
  </si>
  <si>
    <t xml:space="preserve">4. Phaûi thu theo tieán ñoä keá hoaïch hôïp ñoàng xaây döïng </t>
  </si>
  <si>
    <t>5- Caùc khoaûn phaûi thu khaùc</t>
  </si>
  <si>
    <t>V.3</t>
  </si>
  <si>
    <t>6. Döï phoøng caùc khoaûn phaûi thu khoù ñoøi</t>
  </si>
  <si>
    <t xml:space="preserve"> 3- Caùc khoaûn phaûi thu khaùc</t>
  </si>
  <si>
    <t>IV. Haøng toàn kho</t>
  </si>
  <si>
    <t>1- Haøng toàn kho</t>
  </si>
  <si>
    <t>V. 4</t>
  </si>
  <si>
    <t xml:space="preserve">2. Döï phoøng giaûm giaù haøng toàn kho </t>
  </si>
  <si>
    <t>V. Taøi saûn ngaén haïn khaùc</t>
  </si>
  <si>
    <t>1- Chi phí traû tröôùc ngaén haïn</t>
  </si>
  <si>
    <t>1-Chi phí traû tröôùc ngaén haïn</t>
  </si>
  <si>
    <t xml:space="preserve">2- Thueá GTGT ñöôc khaáu tröø </t>
  </si>
  <si>
    <t>3- Thueá vaø caùc khoaûn khaùc phaûi thu Nhaø nöôùc</t>
  </si>
  <si>
    <t>154</t>
  </si>
  <si>
    <t>V.5</t>
  </si>
  <si>
    <t>4- Taøi saûn ngaén haïn khaùc</t>
  </si>
  <si>
    <t>B. TAØI SAÛN DAØI HAÏN</t>
  </si>
  <si>
    <t>I. Caùc khoaûn phaûi thu daøi haïn</t>
  </si>
  <si>
    <t>1. Phaûi thu daøi haïn cuûa khaùch haøng</t>
  </si>
  <si>
    <t xml:space="preserve">2. Phaûi thu noäi boä daøi haïn </t>
  </si>
  <si>
    <t>3. Phaûi thu daøi haïn khaùc</t>
  </si>
  <si>
    <t xml:space="preserve">4. Döï phoøng caùc khoaûn phaûi thu khoù ñoøi </t>
  </si>
  <si>
    <t>II. Taøi saûn coá ñònh</t>
  </si>
  <si>
    <t>1- Taøi saûn coá ñònh höõu hình</t>
  </si>
  <si>
    <t>V.8</t>
  </si>
  <si>
    <t>- Nguyeân giaù</t>
  </si>
  <si>
    <t xml:space="preserve">- Giaù trò hao moøn luõy keá </t>
  </si>
  <si>
    <t>2- Taøi saûn coá ñònh thueâ taøi chính</t>
  </si>
  <si>
    <t>4- Chi phí xaây döng cô baûn dôû dang</t>
  </si>
  <si>
    <t>V.11</t>
  </si>
  <si>
    <t>III. Baát ñoäng saûn ñaàu tö</t>
  </si>
  <si>
    <t>IV. Caùc khoaûn ñaàu tö taøi chính daøi  haïn</t>
  </si>
  <si>
    <t>1. Ñaàu tö vaøo coâng ty con</t>
  </si>
  <si>
    <t>2- Ñaàu tö vaøo coâng ty lieân keát, lieân doanh</t>
  </si>
  <si>
    <t>3- Ñaàu tö daøi haïn khaùc</t>
  </si>
  <si>
    <t>V.13</t>
  </si>
  <si>
    <t xml:space="preserve">4. Döï phoøng giaûm giaù chöùng khoaùn ñaàu tö daøi haïn </t>
  </si>
  <si>
    <t>V. Taøi saûn daøi haïn khaùc</t>
  </si>
  <si>
    <t>1. Chi phí traû tröôùc daøi haïn</t>
  </si>
  <si>
    <t>2. Taøi saûn thueá thu nhaäp hoaõn laïi</t>
  </si>
  <si>
    <t>3. Taøi saûn daøi haïn khaùc</t>
  </si>
  <si>
    <t>TOÅNG COÄNG TAØI SAÛN</t>
  </si>
  <si>
    <t>NGUOÀN VOÁN</t>
  </si>
  <si>
    <t xml:space="preserve">A. NÔÏ PHAÛI TRAÛ </t>
  </si>
  <si>
    <t>I. Nôï ngaén haïn</t>
  </si>
  <si>
    <t>1- Vay vaø nôï ngaén haïn</t>
  </si>
  <si>
    <t>V.15</t>
  </si>
  <si>
    <t>2- Phaûi traû cho ngöôøi baùn</t>
  </si>
  <si>
    <t>3- Ngöôøi mua traû tieàn tröôùc</t>
  </si>
  <si>
    <t>4- Thueá vaø caùc khoaûn phaûi noäp Nhaø nöôùc</t>
  </si>
  <si>
    <t>V.16</t>
  </si>
  <si>
    <t>5- Phaûi traû coâng nhaân vieân</t>
  </si>
  <si>
    <t>6- Chi phí phaûi traû</t>
  </si>
  <si>
    <t>V.17</t>
  </si>
  <si>
    <t xml:space="preserve">7- Phaûi traû caùc ñôn vò noäi boä </t>
  </si>
  <si>
    <t>8- Phaûi traû theo tieán ñoä hôïp ñoàng xaây döïng</t>
  </si>
  <si>
    <t>9- Caùc khoaûn phaûi traû, phaûi noäp khaùc</t>
  </si>
  <si>
    <t>V.18</t>
  </si>
  <si>
    <t>II. Nôï daøi haïn</t>
  </si>
  <si>
    <t>1- Phaûi traû daøi haïn ngöôøi baùn</t>
  </si>
  <si>
    <t xml:space="preserve">2. Phaûi traû daøi haïn noäi boä </t>
  </si>
  <si>
    <t>3. Phaûi traû daøi haïn khaùc</t>
  </si>
  <si>
    <t>4- Vay vaø nôï daøi haïn</t>
  </si>
  <si>
    <t>V.20</t>
  </si>
  <si>
    <t>6- Döï phoøng trôï caáp maát vieäc laøm</t>
  </si>
  <si>
    <t>336</t>
  </si>
  <si>
    <t>B. VOÁN CHUÛ SÔÛ HÖÕU</t>
  </si>
  <si>
    <t>I. Nguoàn voán quyõ</t>
  </si>
  <si>
    <t>1- Voán ñaàu tö cuûa chuû sôû höõu</t>
  </si>
  <si>
    <t>V.22</t>
  </si>
  <si>
    <t>2. Thaëng dö voán coå phaàn</t>
  </si>
  <si>
    <t>14.1</t>
  </si>
  <si>
    <t xml:space="preserve">6- Quyõ ñaàu tö phaùt trieån </t>
  </si>
  <si>
    <t>7- Quyõ döï phoøng taøi chính</t>
  </si>
  <si>
    <t>9- Lôïi nhuaän chöa phaân phoái</t>
  </si>
  <si>
    <t>II. Nguoàn kinh phí, quyõ khaùc</t>
  </si>
  <si>
    <t>1- Quyõ khen thöôûng vaø phuùc lôïi</t>
  </si>
  <si>
    <t>431</t>
  </si>
  <si>
    <t xml:space="preserve">3. Nguoàn kinh phí ñaõ hình thaønh taøi saûn coá ñònh </t>
  </si>
  <si>
    <t>TOÅNG COÄNG NGUOÀN VOÁN</t>
  </si>
  <si>
    <t>CAÙC CHÆ TIEÂU NGOAØI BAÛNG CAÂN ÑOÁI KEÁ TOAÙN</t>
  </si>
  <si>
    <t>CHÆ TIEÂU</t>
  </si>
  <si>
    <t>1. Taøi saûn thueâ ngoaøi</t>
  </si>
  <si>
    <t>5. Ngoaïi teä caùc loaïi (USD)</t>
  </si>
  <si>
    <t xml:space="preserve">                      Keá toaùn tröôûng</t>
  </si>
  <si>
    <t>Toång Giaùm Ñoác</t>
  </si>
  <si>
    <t xml:space="preserve">BAÙO CAÙO LÖU CHUYEÅN TIEÀN TEÄ  </t>
  </si>
  <si>
    <t>(Theo phöông phaùp giaùn tieáp)</t>
  </si>
  <si>
    <t>1- Lôïi nhuaän tröôùc thueá:</t>
  </si>
  <si>
    <t>2- Ñieàu chænh cho caùc khoaûn:</t>
  </si>
  <si>
    <t>- Khaáu hao taøi saûn coá ñònh</t>
  </si>
  <si>
    <t>02</t>
  </si>
  <si>
    <t>- Caùc khoaûn döï phoøng</t>
  </si>
  <si>
    <t>- Laõi, loã cheânh leäch tæ giaù hoái ñoaùi chöa thöïc hieän</t>
  </si>
  <si>
    <t>04</t>
  </si>
  <si>
    <t>- Laõi, loã töø hoaït ñoäng ñaàu tö</t>
  </si>
  <si>
    <t>05</t>
  </si>
  <si>
    <t>- Chi phí laõi vay</t>
  </si>
  <si>
    <t>06</t>
  </si>
  <si>
    <t>3- Lôïi nhuaän töø hoaït ñoäng kinh doanh tröôùc nhöõng thay ñoåi voán löu ñoäng</t>
  </si>
  <si>
    <t>08</t>
  </si>
  <si>
    <t>- Taêng giaûm caùc khoaûn phaûi thu</t>
  </si>
  <si>
    <t>09</t>
  </si>
  <si>
    <t>- Taêng giaûm haøng toàn kho</t>
  </si>
  <si>
    <t xml:space="preserve">- Taêng giaûm caùc khoaûn phaûi traû </t>
  </si>
  <si>
    <t>- Taêng giaûm chi phí traû tröôùc</t>
  </si>
  <si>
    <t>- Tieàn laõi vay ñaõ traû</t>
  </si>
  <si>
    <t>- Thueá thu nhaäp ñaõ noäp</t>
  </si>
  <si>
    <t>- Tieàn thu khaùc töø hoaït ñoäng kinh doanh</t>
  </si>
  <si>
    <t>- Tieàn chi khaùc töø hoaït ñoäng kinh doanh</t>
  </si>
  <si>
    <t>Löu chuyeån tieàn thuaàn töø hoaït ñoäng kinh doanh</t>
  </si>
  <si>
    <t>II. LÖU CHUYEÅN TIEÀN TÖØ HOAÏT ÑOÄNG ÑAÀU TÖ</t>
  </si>
  <si>
    <t>1- Tieàn chi ñeå mua saém, xaây döïng TSCÑ</t>
  </si>
  <si>
    <t>2- Tieàn thu töø thanh lyù, nhöôïng baùn TSCÑ</t>
  </si>
  <si>
    <t>3- Tieàn chi cho vay, mua caùc coâng cuï nôï cuûa ñôn vò khaùc</t>
  </si>
  <si>
    <t>5- Tieàn chi ñaàu tö goùp voán vaøo caùc ñôn vò khaùc</t>
  </si>
  <si>
    <t>6- Tieàn thu hoài ñaàu tö goùp voán vaøo caùc ñôn vò khaùc</t>
  </si>
  <si>
    <t>7- Tieàn thu laõi cho vay, coå töùc vaø lôïi nhuaän ñöôïc chia</t>
  </si>
  <si>
    <t>Löu chuyeån tieàn thuaàn töø hoaït ñoäng ñaàu tö</t>
  </si>
  <si>
    <t>III.LÖU CHUYEÅN TIEÀN TÖØ HOAÏT ÑOÄNG TAØI CHÍNH</t>
  </si>
  <si>
    <t>1- Tieàn thu töø phaùt haønh coå phieáu, nhaän voán goùp cuûa chuû sôû höõu</t>
  </si>
  <si>
    <t>3- Tieàn vay ngaén haïn, daøi haïn nhaän ñöôïc</t>
  </si>
  <si>
    <t>4- Tieàn chi traû nôï goác vay</t>
  </si>
  <si>
    <t>5- Tieàn chi traû nôï thueâ taøi chính</t>
  </si>
  <si>
    <t>6- Coå töùc, lôïi nhuaän ñaõ traû cho chuû sôû höõu</t>
  </si>
  <si>
    <t>Löu chuyeån tieàn thuaàn töø hoaït ñoäng taøi chính</t>
  </si>
  <si>
    <t>40</t>
  </si>
  <si>
    <t>Löu chuyeån tieàn thuaàn trong kì</t>
  </si>
  <si>
    <t>Tieàn vaø töông ñöông tieàn toàn ñaàu kì</t>
  </si>
  <si>
    <t>Aûnh höôûng cuûa thay ñoåi tyû giaù hoái ñoaùi quy ñoåi ngoaïi teä</t>
  </si>
  <si>
    <t>Tieàn vaø töông ñöông tieàn toàn cuoái kì</t>
  </si>
  <si>
    <t xml:space="preserve">                            Keá toaùn tröôûng</t>
  </si>
  <si>
    <t>7- Chi traû voán goùp cho caùc chuû sôû höõu</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</si>
</sst>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 numFmtId="166" formatCode="_(* #,##0.0000_);_(* \(#,##0.0000\);_(* &quot;-&quot;??_);_(@_)"/>
    <numFmt numFmtId="167" formatCode="_ * #,##0.00_)_d_ ;_ * \(#,##0.00\)_d_ ;_ * &quot;-&quot;??_)_d_ ;_ @_ "/>
    <numFmt numFmtId="168" formatCode="&quot;\&quot;#,##0;[Red]&quot;\&quot;\-#,##0"/>
    <numFmt numFmtId="169" formatCode="&quot;\&quot;#,##0.00;[Red]&quot;\&quot;\-#,##0.00"/>
    <numFmt numFmtId="170" formatCode="\$#,##0\ ;\(\$#,##0\)"/>
    <numFmt numFmtId="171" formatCode="&quot;\&quot;#,##0;[Red]&quot;\&quot;&quot;\&quot;\-#,##0"/>
    <numFmt numFmtId="172" formatCode="&quot;\&quot;#,##0.00;[Red]&quot;\&quot;&quot;\&quot;&quot;\&quot;&quot;\&quot;&quot;\&quot;&quot;\&quot;\-#,##0.00"/>
    <numFmt numFmtId="173" formatCode="_(* #,##0.0_);_(* \(#,##0.0\);_(* &quot;-&quot;??_);_(@_)"/>
    <numFmt numFmtId="174" formatCode="_(* #,##0.000000_);_(* \(#,##0.000000\);_(* &quot;-&quot;??_);_(@_)"/>
    <numFmt numFmtId="175" formatCode="0.0"/>
    <numFmt numFmtId="176" formatCode="_(* #,##0.0000000_);_(* \(#,##0.0000000\);_(* &quot;-&quot;??_);_(@_)"/>
    <numFmt numFmtId="177" formatCode="m/d"/>
    <numFmt numFmtId="178" formatCode="0_);\(0\)"/>
    <numFmt numFmtId="179" formatCode="00"/>
    <numFmt numFmtId="180" formatCode="_(* #,##0.0000000000_);_(* \(#,##0.0000000000\);_(* &quot;-&quot;??_);_(@_)"/>
    <numFmt numFmtId="181" formatCode="#,##0.0000000"/>
    <numFmt numFmtId="182" formatCode="_(* #.##0._);_(* \(#.##0.\);_(* &quot;-&quot;??_);_(@_)"/>
    <numFmt numFmtId="183" formatCode="_(* #,##0.00000000_);_(* \(#,##0.00000000\);_(* &quot;-&quot;??_);_(@_)"/>
    <numFmt numFmtId="184" formatCode="_(* #,##0.000000000_);_(* \(#,##0.000000000\);_(* &quot;-&quot;??_);_(@_)"/>
    <numFmt numFmtId="185" formatCode="_(* #,##0.00000_);_(* \(#,##0.00000\);_(* &quot;-&quot;??_);_(@_)"/>
    <numFmt numFmtId="186" formatCode="_(* #,##0.000_);_(* \(#,##0.000\);_(* &quot;-&quot;??_);_(@_)"/>
    <numFmt numFmtId="187" formatCode="_(* #,##0.0000_);_(* \(#,##0.0000\);_(* &quot;-&quot;????_);_(@_)"/>
    <numFmt numFmtId="188" formatCode="0.0;[Red]0.0"/>
    <numFmt numFmtId="189" formatCode="#,##0.0"/>
    <numFmt numFmtId="190" formatCode="_(* #,##0.0_);_(* \(#,##0.0\);_(* &quot;-&quot;?_);_(@_)"/>
    <numFmt numFmtId="191" formatCode="_(* #,##0.00_);_(* \(#,##0.00\);_(* &quot;-&quot;_);_(@_)"/>
    <numFmt numFmtId="192" formatCode="_(* #.##0.00_);_(* \(#.##0.00\);_(* &quot;-&quot;??_);_(@_)"/>
    <numFmt numFmtId="193" formatCode="0#"/>
    <numFmt numFmtId="194" formatCode="#,##0.000"/>
    <numFmt numFmtId="195" formatCode="0.00_);\(0.00\)"/>
    <numFmt numFmtId="196" formatCode="_(* #,##0.0_);_(* \(#,##0.0\);_(* &quot;-&quot;_);_(@_)"/>
    <numFmt numFmtId="197" formatCode="_(* #,##0.000_);_(* \(#,##0.000\);_(* &quot;-&quot;_);_(@_)"/>
    <numFmt numFmtId="198" formatCode="_(* #,##0.0000_);_(* \(#,##0.0000\);_(* &quot;-&quot;_);_(@_)"/>
    <numFmt numFmtId="199" formatCode="_(* #,##0.00000_);_(* \(#,##0.00000\);_(* &quot;-&quot;_);_(@_)"/>
    <numFmt numFmtId="200" formatCode="[$-409]dddd\,\ dd\ mmmm\,\ yyyy"/>
    <numFmt numFmtId="201" formatCode="&quot;Yes&quot;;&quot;Yes&quot;;&quot;No&quot;"/>
    <numFmt numFmtId="202" formatCode="&quot;True&quot;;&quot;True&quot;;&quot;False&quot;"/>
    <numFmt numFmtId="203" formatCode="&quot;On&quot;;&quot;On&quot;;&quot;Off&quot;"/>
    <numFmt numFmtId="204" formatCode="[$-409]dddd\,\ mmmm\ dd\,\ yyyy"/>
  </numFmts>
  <fonts count="56">
    <font>
      <sz val="12"/>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0"/>
      <name val="Arial"/>
      <family val="2"/>
    </font>
    <font>
      <i/>
      <sz val="11"/>
      <color indexed="23"/>
      <name val="Arial"/>
      <family val="2"/>
    </font>
    <font>
      <u val="single"/>
      <sz val="12"/>
      <color indexed="36"/>
      <name val="VNtimes new roman"/>
      <family val="0"/>
    </font>
    <font>
      <b/>
      <sz val="16"/>
      <name val="VNbritannic"/>
      <family val="2"/>
    </font>
    <font>
      <b/>
      <sz val="18"/>
      <color indexed="12"/>
      <name val="VNbritannic"/>
      <family val="2"/>
    </font>
    <font>
      <b/>
      <sz val="20"/>
      <color indexed="12"/>
      <name val="VNnew Century Cond"/>
      <family val="2"/>
    </font>
    <font>
      <b/>
      <sz val="18"/>
      <name val="VNnew Century Cond"/>
      <family val="2"/>
    </font>
    <font>
      <b/>
      <sz val="14"/>
      <color indexed="14"/>
      <name val="VNottawa"/>
      <family val="2"/>
    </font>
    <font>
      <b/>
      <sz val="16"/>
      <name val="VNottawa"/>
      <family val="2"/>
    </font>
    <font>
      <sz val="11"/>
      <color indexed="17"/>
      <name val="Arial"/>
      <family val="2"/>
    </font>
    <font>
      <b/>
      <sz val="18"/>
      <name val="Arial"/>
      <family val="2"/>
    </font>
    <font>
      <b/>
      <sz val="12"/>
      <name val="Arial"/>
      <family val="2"/>
    </font>
    <font>
      <b/>
      <sz val="11"/>
      <color indexed="56"/>
      <name val="Arial"/>
      <family val="2"/>
    </font>
    <font>
      <u val="single"/>
      <sz val="12"/>
      <color indexed="12"/>
      <name val="VNtimes new roman"/>
      <family val="0"/>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4"/>
      <name val="뼻뮝"/>
      <family val="3"/>
    </font>
    <font>
      <sz val="12"/>
      <name val="뼻뮝"/>
      <family val="1"/>
    </font>
    <font>
      <sz val="12"/>
      <name val="新細明體"/>
      <family val="1"/>
    </font>
    <font>
      <sz val="12"/>
      <name val="바탕체"/>
      <family val="1"/>
    </font>
    <font>
      <sz val="10"/>
      <name val="굴림체"/>
      <family val="3"/>
    </font>
    <font>
      <sz val="8"/>
      <name val="VNI-Times"/>
      <family val="0"/>
    </font>
    <font>
      <b/>
      <sz val="10"/>
      <name val="VNI-Helve-Condense"/>
      <family val="0"/>
    </font>
    <font>
      <sz val="10"/>
      <name val="VNI-Helve-Condense"/>
      <family val="0"/>
    </font>
    <font>
      <b/>
      <sz val="13"/>
      <name val="VNI-Helve-Condense"/>
      <family val="0"/>
    </font>
    <font>
      <sz val="10"/>
      <color indexed="10"/>
      <name val="VNI-Helve-Condense"/>
      <family val="0"/>
    </font>
    <font>
      <sz val="10"/>
      <color indexed="10"/>
      <name val="VNI-Times"/>
      <family val="0"/>
    </font>
    <font>
      <b/>
      <i/>
      <sz val="10"/>
      <name val="VNI-Helve-Condense"/>
      <family val="0"/>
    </font>
    <font>
      <i/>
      <sz val="10"/>
      <name val="VNI-Helve-Condense"/>
      <family val="0"/>
    </font>
    <font>
      <sz val="10"/>
      <name val="VNI-Times"/>
      <family val="0"/>
    </font>
    <font>
      <b/>
      <sz val="10"/>
      <color indexed="10"/>
      <name val="VNI-Helve-Condense"/>
      <family val="0"/>
    </font>
    <font>
      <sz val="10"/>
      <color indexed="9"/>
      <name val="VNI-Helve-Condense"/>
      <family val="0"/>
    </font>
    <font>
      <i/>
      <sz val="10"/>
      <color indexed="9"/>
      <name val="VNI-Helve-Condense"/>
      <family val="0"/>
    </font>
    <font>
      <b/>
      <i/>
      <sz val="10"/>
      <name val="VNI-Times"/>
      <family val="0"/>
    </font>
    <font>
      <i/>
      <sz val="10"/>
      <name val="VNI-Times"/>
      <family val="0"/>
    </font>
    <font>
      <sz val="11"/>
      <name val="VNI-Times"/>
      <family val="0"/>
    </font>
    <font>
      <sz val="10"/>
      <name val="MS Sans Serif"/>
      <family val="0"/>
    </font>
    <font>
      <b/>
      <sz val="10"/>
      <color indexed="8"/>
      <name val="vni-helve-condense"/>
      <family val="0"/>
    </font>
    <font>
      <sz val="11"/>
      <name val="VNI-Helve-Condense"/>
      <family val="0"/>
    </font>
    <font>
      <b/>
      <sz val="11"/>
      <name val="vni-helve-condense"/>
      <family val="0"/>
    </font>
    <font>
      <i/>
      <sz val="11"/>
      <name val="VNI-Helve-Condense"/>
      <family val="0"/>
    </font>
    <font>
      <sz val="10"/>
      <color indexed="8"/>
      <name val="vni-helve-condense"/>
      <family val="0"/>
    </font>
    <font>
      <u val="single"/>
      <sz val="10"/>
      <name val="VNI-Helve-Condense"/>
      <family val="0"/>
    </font>
    <font>
      <b/>
      <sz val="8"/>
      <name val="Tahoma"/>
      <family val="0"/>
    </font>
    <font>
      <sz val="8"/>
      <name val="Tahoma"/>
      <family val="0"/>
    </font>
    <font>
      <b/>
      <sz val="8"/>
      <name val="VNI-Time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ck"/>
      <right>
        <color indexed="63"/>
      </right>
      <top style="thick"/>
      <bottom>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style="double"/>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double"/>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0" fontId="7" fillId="0" borderId="0" applyNumberFormat="0" applyFill="0" applyBorder="0" applyAlignment="0" applyProtection="0"/>
    <xf numFmtId="2"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xf>
    <xf numFmtId="0" fontId="10" fillId="0" borderId="0" applyNumberFormat="0" applyFill="0" applyBorder="0" applyProtection="0">
      <alignment vertical="center"/>
    </xf>
    <xf numFmtId="0" fontId="11" fillId="0" borderId="0" applyNumberFormat="0" applyFill="0" applyBorder="0" applyProtection="0">
      <alignment vertical="center"/>
    </xf>
    <xf numFmtId="0" fontId="12" fillId="0" borderId="0" applyNumberFormat="0" applyFill="0" applyBorder="0" applyAlignment="0" applyProtection="0"/>
    <xf numFmtId="167" fontId="13" fillId="0" borderId="3"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5" applyNumberFormat="0" applyFill="0" applyAlignment="0" applyProtection="0"/>
    <xf numFmtId="0" fontId="22" fillId="22" borderId="0" applyNumberFormat="0" applyBorder="0" applyAlignment="0" applyProtection="0"/>
    <xf numFmtId="0" fontId="45" fillId="0" borderId="0">
      <alignment/>
      <protection/>
    </xf>
    <xf numFmtId="0" fontId="45"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6" fillId="0" borderId="0">
      <alignment/>
      <protection/>
    </xf>
    <xf numFmtId="0" fontId="1" fillId="23" borderId="6" applyNumberFormat="0" applyFont="0" applyAlignment="0" applyProtection="0"/>
    <xf numFmtId="0" fontId="23" fillId="20" borderId="7"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6" fillId="0" borderId="8" applyNumberFormat="0" applyFont="0" applyFill="0" applyAlignment="0" applyProtection="0"/>
    <xf numFmtId="0" fontId="25"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0" fontId="6" fillId="0" borderId="0" applyFont="0" applyFill="0" applyBorder="0" applyAlignment="0" applyProtection="0"/>
    <xf numFmtId="0" fontId="27" fillId="0" borderId="0">
      <alignment/>
      <protection/>
    </xf>
    <xf numFmtId="0" fontId="28" fillId="0" borderId="0">
      <alignment/>
      <protection/>
    </xf>
    <xf numFmtId="171" fontId="6" fillId="0" borderId="0" applyFont="0" applyFill="0" applyBorder="0" applyAlignment="0" applyProtection="0"/>
    <xf numFmtId="172" fontId="6" fillId="0" borderId="0" applyFont="0" applyFill="0" applyBorder="0" applyAlignment="0" applyProtection="0"/>
    <xf numFmtId="169" fontId="29" fillId="0" borderId="0" applyFont="0" applyFill="0" applyBorder="0" applyAlignment="0" applyProtection="0"/>
    <xf numFmtId="168" fontId="29" fillId="0" borderId="0" applyFont="0" applyFill="0" applyBorder="0" applyAlignment="0" applyProtection="0"/>
    <xf numFmtId="0" fontId="30" fillId="0" borderId="0">
      <alignment/>
      <protection/>
    </xf>
  </cellStyleXfs>
  <cellXfs count="896">
    <xf numFmtId="0" fontId="0" fillId="0" borderId="0" xfId="0" applyAlignment="1">
      <alignment/>
    </xf>
    <xf numFmtId="37" fontId="32" fillId="0" borderId="0" xfId="0" applyNumberFormat="1" applyFont="1" applyBorder="1" applyAlignment="1">
      <alignment horizontal="left"/>
    </xf>
    <xf numFmtId="0" fontId="33" fillId="0" borderId="0" xfId="0" applyFont="1" applyBorder="1" applyAlignment="1">
      <alignment/>
    </xf>
    <xf numFmtId="41" fontId="33" fillId="0" borderId="0" xfId="0" applyNumberFormat="1" applyFont="1" applyBorder="1" applyAlignment="1">
      <alignment/>
    </xf>
    <xf numFmtId="41" fontId="32" fillId="0" borderId="0" xfId="42" applyNumberFormat="1" applyFont="1" applyBorder="1" applyAlignment="1">
      <alignment horizontal="right"/>
    </xf>
    <xf numFmtId="165" fontId="33" fillId="0" borderId="0" xfId="42" applyNumberFormat="1" applyFont="1" applyAlignment="1">
      <alignment/>
    </xf>
    <xf numFmtId="0" fontId="33" fillId="0" borderId="0" xfId="0" applyFont="1" applyAlignment="1">
      <alignment/>
    </xf>
    <xf numFmtId="165" fontId="32" fillId="0" borderId="0" xfId="42" applyNumberFormat="1" applyFont="1" applyAlignment="1">
      <alignment horizontal="center"/>
    </xf>
    <xf numFmtId="0" fontId="35" fillId="0" borderId="0" xfId="0" applyFont="1" applyAlignment="1">
      <alignment/>
    </xf>
    <xf numFmtId="10" fontId="35" fillId="0" borderId="0" xfId="0" applyNumberFormat="1" applyFont="1" applyAlignment="1">
      <alignment/>
    </xf>
    <xf numFmtId="0" fontId="33" fillId="0" borderId="0" xfId="0" applyFont="1" applyAlignment="1">
      <alignment/>
    </xf>
    <xf numFmtId="0" fontId="36" fillId="0" borderId="0" xfId="0" applyFont="1" applyAlignment="1">
      <alignment/>
    </xf>
    <xf numFmtId="37" fontId="32" fillId="0" borderId="0" xfId="0" applyNumberFormat="1" applyFont="1" applyBorder="1" applyAlignment="1">
      <alignment/>
    </xf>
    <xf numFmtId="0" fontId="33" fillId="0" borderId="0" xfId="0" applyFont="1" applyAlignment="1">
      <alignment horizontal="center"/>
    </xf>
    <xf numFmtId="41" fontId="33" fillId="0" borderId="0" xfId="42" applyNumberFormat="1" applyFont="1" applyAlignment="1">
      <alignment/>
    </xf>
    <xf numFmtId="0" fontId="32" fillId="0" borderId="0" xfId="0" applyFont="1" applyBorder="1" applyAlignment="1">
      <alignment horizontal="right"/>
    </xf>
    <xf numFmtId="0" fontId="32" fillId="24" borderId="9" xfId="0" applyFont="1" applyFill="1" applyBorder="1" applyAlignment="1">
      <alignment/>
    </xf>
    <xf numFmtId="0" fontId="33" fillId="0" borderId="9" xfId="0" applyFont="1" applyBorder="1" applyAlignment="1">
      <alignment/>
    </xf>
    <xf numFmtId="0" fontId="37" fillId="0" borderId="9" xfId="0" applyFont="1" applyBorder="1" applyAlignment="1">
      <alignment/>
    </xf>
    <xf numFmtId="0" fontId="33" fillId="0" borderId="0" xfId="0" applyFont="1" applyBorder="1" applyAlignment="1">
      <alignment/>
    </xf>
    <xf numFmtId="0" fontId="33" fillId="0" borderId="0" xfId="0" applyFont="1" applyBorder="1" applyAlignment="1">
      <alignment horizontal="center"/>
    </xf>
    <xf numFmtId="41" fontId="38" fillId="0" borderId="0" xfId="42" applyNumberFormat="1" applyFont="1" applyBorder="1" applyAlignment="1">
      <alignment horizontal="right"/>
    </xf>
    <xf numFmtId="41" fontId="33" fillId="0" borderId="0" xfId="0" applyNumberFormat="1" applyFont="1" applyBorder="1" applyAlignment="1">
      <alignment horizontal="center"/>
    </xf>
    <xf numFmtId="0" fontId="32" fillId="0" borderId="0" xfId="0" applyFont="1" applyAlignment="1" quotePrefix="1">
      <alignment horizontal="left"/>
    </xf>
    <xf numFmtId="0" fontId="32" fillId="0" borderId="0" xfId="0" applyFont="1" applyAlignment="1">
      <alignment/>
    </xf>
    <xf numFmtId="41" fontId="33" fillId="0" borderId="0" xfId="0" applyNumberFormat="1" applyFont="1" applyAlignment="1">
      <alignment/>
    </xf>
    <xf numFmtId="41" fontId="33" fillId="0" borderId="0" xfId="42" applyNumberFormat="1" applyFont="1" applyAlignment="1">
      <alignment/>
    </xf>
    <xf numFmtId="3" fontId="32" fillId="0" borderId="0" xfId="0" applyNumberFormat="1" applyFont="1" applyAlignment="1">
      <alignment vertical="top" wrapText="1"/>
    </xf>
    <xf numFmtId="3" fontId="33" fillId="0" borderId="0" xfId="0" applyNumberFormat="1" applyFont="1" applyAlignment="1">
      <alignment horizontal="justify" vertical="top" wrapText="1"/>
    </xf>
    <xf numFmtId="0" fontId="33" fillId="0" borderId="0" xfId="0" applyFont="1" applyAlignment="1">
      <alignment horizontal="justify" vertical="center"/>
    </xf>
    <xf numFmtId="0" fontId="33" fillId="0" borderId="0" xfId="0" applyFont="1" applyAlignment="1">
      <alignment horizontal="justify" vertical="center" wrapText="1"/>
    </xf>
    <xf numFmtId="0" fontId="33" fillId="0" borderId="0" xfId="0" applyFont="1" applyAlignment="1" quotePrefix="1">
      <alignment/>
    </xf>
    <xf numFmtId="0" fontId="32" fillId="0" borderId="0" xfId="0" applyFont="1" applyAlignment="1">
      <alignment wrapText="1"/>
    </xf>
    <xf numFmtId="0" fontId="33" fillId="0" borderId="0" xfId="0" applyFont="1" applyAlignment="1">
      <alignment horizontal="left" wrapText="1"/>
    </xf>
    <xf numFmtId="0" fontId="33" fillId="0" borderId="0" xfId="0" applyFont="1" applyAlignment="1">
      <alignment wrapText="1"/>
    </xf>
    <xf numFmtId="0" fontId="33" fillId="0" borderId="0" xfId="0" applyFont="1" applyAlignment="1">
      <alignment horizontal="justify"/>
    </xf>
    <xf numFmtId="0" fontId="33" fillId="0" borderId="0" xfId="0" applyFont="1" applyAlignment="1">
      <alignment horizontal="justify" wrapText="1"/>
    </xf>
    <xf numFmtId="0" fontId="32" fillId="0" borderId="0" xfId="0" applyFont="1" applyAlignment="1" quotePrefix="1">
      <alignment horizontal="left" wrapText="1"/>
    </xf>
    <xf numFmtId="0" fontId="32" fillId="0" borderId="0" xfId="0" applyFont="1" applyAlignment="1" quotePrefix="1">
      <alignment vertical="top" wrapText="1"/>
    </xf>
    <xf numFmtId="0" fontId="33" fillId="0" borderId="0" xfId="0" applyFont="1" applyAlignment="1">
      <alignment horizontal="left" vertical="top" wrapText="1"/>
    </xf>
    <xf numFmtId="0" fontId="33" fillId="0" borderId="0" xfId="0" applyFont="1" applyAlignment="1">
      <alignment vertical="top"/>
    </xf>
    <xf numFmtId="41" fontId="35" fillId="0" borderId="0" xfId="0" applyNumberFormat="1" applyFont="1" applyAlignment="1">
      <alignment horizontal="justify" vertical="center" wrapText="1"/>
    </xf>
    <xf numFmtId="0" fontId="33" fillId="0" borderId="0" xfId="0" applyFont="1" applyAlignment="1">
      <alignment horizontal="left" vertical="center" indent="3"/>
    </xf>
    <xf numFmtId="0" fontId="33" fillId="0" borderId="0" xfId="0" applyFont="1" applyAlignment="1" quotePrefix="1">
      <alignment horizontal="justify" wrapText="1"/>
    </xf>
    <xf numFmtId="0" fontId="33" fillId="0" borderId="0" xfId="0" applyFont="1" applyAlignment="1">
      <alignment horizontal="left"/>
    </xf>
    <xf numFmtId="0" fontId="32" fillId="0" borderId="0" xfId="0" applyFont="1" applyAlignment="1" quotePrefix="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41" fontId="33" fillId="0" borderId="0" xfId="0" applyNumberFormat="1" applyFont="1" applyAlignment="1">
      <alignment horizontal="left" vertical="center"/>
    </xf>
    <xf numFmtId="0" fontId="32" fillId="0" borderId="0" xfId="0" applyFont="1" applyAlignment="1">
      <alignment horizontal="left"/>
    </xf>
    <xf numFmtId="41" fontId="33" fillId="0" borderId="0" xfId="0" applyNumberFormat="1" applyFont="1" applyAlignment="1">
      <alignment horizontal="left"/>
    </xf>
    <xf numFmtId="0" fontId="32" fillId="0" borderId="0" xfId="0" applyFont="1" applyAlignment="1">
      <alignment/>
    </xf>
    <xf numFmtId="0" fontId="32" fillId="0" borderId="0" xfId="0" applyFont="1" applyAlignment="1" quotePrefix="1">
      <alignment vertical="center"/>
    </xf>
    <xf numFmtId="0" fontId="32" fillId="0" borderId="0" xfId="0" applyFont="1" applyAlignment="1">
      <alignment vertical="center"/>
    </xf>
    <xf numFmtId="0" fontId="32" fillId="0" borderId="10" xfId="73" applyFont="1" applyBorder="1" applyAlignment="1">
      <alignment horizontal="center" vertical="center" wrapText="1"/>
      <protection/>
    </xf>
    <xf numFmtId="41" fontId="33" fillId="0" borderId="0" xfId="0" applyNumberFormat="1" applyFont="1" applyAlignment="1">
      <alignment horizontal="left" vertical="center" indent="3"/>
    </xf>
    <xf numFmtId="0" fontId="33" fillId="0" borderId="0" xfId="0" applyFont="1" applyFill="1" applyAlignment="1">
      <alignment horizontal="justify" wrapText="1"/>
    </xf>
    <xf numFmtId="0" fontId="32" fillId="0" borderId="0" xfId="0" applyFont="1" applyAlignment="1" quotePrefix="1">
      <alignment/>
    </xf>
    <xf numFmtId="41" fontId="33" fillId="0" borderId="0" xfId="0" applyNumberFormat="1" applyFont="1" applyAlignment="1">
      <alignment/>
    </xf>
    <xf numFmtId="41" fontId="33" fillId="0" borderId="0" xfId="0" applyNumberFormat="1" applyFont="1" applyAlignment="1">
      <alignment horizontal="left" wrapText="1"/>
    </xf>
    <xf numFmtId="41" fontId="32" fillId="0" borderId="0" xfId="0" applyNumberFormat="1" applyFont="1" applyAlignment="1">
      <alignment/>
    </xf>
    <xf numFmtId="41" fontId="32" fillId="0" borderId="0" xfId="42" applyNumberFormat="1" applyFont="1" applyAlignment="1">
      <alignment/>
    </xf>
    <xf numFmtId="41" fontId="33" fillId="0" borderId="0" xfId="0" applyNumberFormat="1" applyFont="1" applyAlignment="1" quotePrefix="1">
      <alignment/>
    </xf>
    <xf numFmtId="0" fontId="40" fillId="0" borderId="0" xfId="0" applyFont="1" applyAlignment="1" quotePrefix="1">
      <alignment/>
    </xf>
    <xf numFmtId="0" fontId="33" fillId="0" borderId="0" xfId="0" applyFont="1" applyAlignment="1" quotePrefix="1">
      <alignment horizontal="left"/>
    </xf>
    <xf numFmtId="0" fontId="39" fillId="0" borderId="0" xfId="0" applyFont="1" applyAlignment="1">
      <alignment horizontal="justify" wrapText="1"/>
    </xf>
    <xf numFmtId="165" fontId="32" fillId="0" borderId="0" xfId="42" applyNumberFormat="1" applyFont="1" applyAlignment="1">
      <alignment/>
    </xf>
    <xf numFmtId="0" fontId="32" fillId="0" borderId="0" xfId="0" applyFont="1" applyFill="1" applyAlignment="1" quotePrefix="1">
      <alignment/>
    </xf>
    <xf numFmtId="0" fontId="32" fillId="0" borderId="0" xfId="0" applyFont="1" applyFill="1" applyAlignment="1">
      <alignment/>
    </xf>
    <xf numFmtId="0" fontId="32" fillId="0" borderId="0" xfId="0" applyFont="1" applyFill="1" applyBorder="1" applyAlignment="1" quotePrefix="1">
      <alignment horizontal="left"/>
    </xf>
    <xf numFmtId="0" fontId="32" fillId="0" borderId="9" xfId="0" applyFont="1" applyFill="1" applyBorder="1" applyAlignment="1">
      <alignment horizontal="left"/>
    </xf>
    <xf numFmtId="0" fontId="33" fillId="0" borderId="9" xfId="0" applyFont="1" applyFill="1" applyBorder="1" applyAlignment="1">
      <alignment/>
    </xf>
    <xf numFmtId="0" fontId="33" fillId="0" borderId="9" xfId="0" applyFont="1" applyFill="1" applyBorder="1" applyAlignment="1">
      <alignment horizontal="left" wrapText="1"/>
    </xf>
    <xf numFmtId="0" fontId="32" fillId="0" borderId="10" xfId="73" applyFont="1" applyFill="1" applyBorder="1" applyAlignment="1">
      <alignment horizontal="center" vertical="center" wrapText="1"/>
      <protection/>
    </xf>
    <xf numFmtId="165" fontId="32" fillId="0" borderId="9" xfId="42" applyNumberFormat="1" applyFont="1" applyFill="1" applyBorder="1" applyAlignment="1">
      <alignment/>
    </xf>
    <xf numFmtId="165" fontId="33" fillId="0" borderId="9" xfId="42" applyNumberFormat="1" applyFont="1" applyFill="1" applyBorder="1" applyAlignment="1">
      <alignment/>
    </xf>
    <xf numFmtId="14" fontId="32" fillId="0" borderId="9" xfId="42" applyNumberFormat="1" applyFont="1" applyFill="1" applyBorder="1" applyAlignment="1">
      <alignment horizontal="right"/>
    </xf>
    <xf numFmtId="14" fontId="32" fillId="0" borderId="9" xfId="42" applyNumberFormat="1" applyFont="1" applyFill="1" applyBorder="1" applyAlignment="1" quotePrefix="1">
      <alignment horizontal="right"/>
    </xf>
    <xf numFmtId="165" fontId="33" fillId="0" borderId="0" xfId="42" applyNumberFormat="1" applyFont="1" applyFill="1" applyAlignment="1">
      <alignment/>
    </xf>
    <xf numFmtId="0" fontId="33" fillId="0" borderId="0" xfId="0" applyFont="1" applyFill="1" applyAlignment="1">
      <alignment/>
    </xf>
    <xf numFmtId="0" fontId="33" fillId="0" borderId="0" xfId="0" applyFont="1" applyFill="1" applyAlignment="1">
      <alignment horizontal="center"/>
    </xf>
    <xf numFmtId="0" fontId="33" fillId="0" borderId="11" xfId="0" applyFont="1" applyFill="1" applyBorder="1" applyAlignment="1" quotePrefix="1">
      <alignment/>
    </xf>
    <xf numFmtId="0" fontId="33" fillId="0" borderId="11" xfId="0" applyFont="1" applyFill="1" applyBorder="1" applyAlignment="1">
      <alignment/>
    </xf>
    <xf numFmtId="0" fontId="33" fillId="0" borderId="11" xfId="0" applyFont="1" applyFill="1" applyBorder="1" applyAlignment="1">
      <alignment horizontal="left" wrapText="1"/>
    </xf>
    <xf numFmtId="165" fontId="33" fillId="0" borderId="11" xfId="42" applyNumberFormat="1" applyFont="1" applyFill="1" applyBorder="1" applyAlignment="1">
      <alignment/>
    </xf>
    <xf numFmtId="41" fontId="33" fillId="0" borderId="11" xfId="42" applyNumberFormat="1" applyFont="1" applyFill="1" applyBorder="1" applyAlignment="1">
      <alignment/>
    </xf>
    <xf numFmtId="41" fontId="33" fillId="0" borderId="11" xfId="42" applyNumberFormat="1" applyFont="1" applyFill="1" applyBorder="1" applyAlignment="1">
      <alignment horizontal="center"/>
    </xf>
    <xf numFmtId="0" fontId="33" fillId="0" borderId="0" xfId="0" applyFont="1" applyFill="1" applyBorder="1" applyAlignment="1" quotePrefix="1">
      <alignment/>
    </xf>
    <xf numFmtId="0" fontId="33" fillId="0" borderId="0" xfId="0" applyFont="1" applyFill="1" applyBorder="1" applyAlignment="1">
      <alignment/>
    </xf>
    <xf numFmtId="0" fontId="33" fillId="0" borderId="0" xfId="0" applyFont="1" applyFill="1" applyBorder="1" applyAlignment="1">
      <alignment horizontal="left" wrapText="1"/>
    </xf>
    <xf numFmtId="165" fontId="33" fillId="0" borderId="0" xfId="42" applyNumberFormat="1" applyFont="1" applyFill="1" applyBorder="1" applyAlignment="1">
      <alignment horizontal="right"/>
    </xf>
    <xf numFmtId="41" fontId="33" fillId="0" borderId="0" xfId="42" applyNumberFormat="1" applyFont="1" applyFill="1" applyBorder="1" applyAlignment="1">
      <alignment horizontal="center"/>
    </xf>
    <xf numFmtId="0" fontId="38" fillId="0" borderId="0" xfId="0" applyFont="1" applyFill="1" applyAlignment="1">
      <alignment horizontal="center"/>
    </xf>
    <xf numFmtId="0" fontId="38" fillId="0" borderId="0" xfId="0" applyFont="1" applyFill="1" applyBorder="1" applyAlignment="1" quotePrefix="1">
      <alignment/>
    </xf>
    <xf numFmtId="0" fontId="38" fillId="0" borderId="0" xfId="0" applyFont="1" applyFill="1" applyBorder="1" applyAlignment="1">
      <alignment/>
    </xf>
    <xf numFmtId="0" fontId="38" fillId="0" borderId="0" xfId="0" applyFont="1" applyFill="1" applyBorder="1" applyAlignment="1">
      <alignment horizontal="left" wrapText="1"/>
    </xf>
    <xf numFmtId="165" fontId="38" fillId="0" borderId="0" xfId="42" applyNumberFormat="1" applyFont="1" applyFill="1" applyBorder="1" applyAlignment="1">
      <alignment horizontal="right"/>
    </xf>
    <xf numFmtId="41" fontId="38" fillId="0" borderId="0" xfId="42" applyNumberFormat="1" applyFont="1" applyFill="1" applyBorder="1" applyAlignment="1">
      <alignment horizontal="center"/>
    </xf>
    <xf numFmtId="165" fontId="38" fillId="0" borderId="0" xfId="42" applyNumberFormat="1" applyFont="1" applyFill="1" applyAlignment="1">
      <alignment/>
    </xf>
    <xf numFmtId="0" fontId="38" fillId="0" borderId="0" xfId="0" applyFont="1" applyFill="1" applyAlignment="1">
      <alignment/>
    </xf>
    <xf numFmtId="0" fontId="33" fillId="0" borderId="0" xfId="0" applyFont="1" applyFill="1" applyBorder="1" applyAlignment="1">
      <alignment horizontal="center"/>
    </xf>
    <xf numFmtId="0" fontId="33" fillId="0" borderId="12" xfId="0" applyFont="1" applyFill="1" applyBorder="1" applyAlignment="1">
      <alignment/>
    </xf>
    <xf numFmtId="0" fontId="33" fillId="0" borderId="12" xfId="0" applyFont="1" applyFill="1" applyBorder="1" applyAlignment="1">
      <alignment horizontal="left"/>
    </xf>
    <xf numFmtId="0" fontId="32" fillId="0" borderId="12" xfId="0" applyFont="1" applyFill="1" applyBorder="1" applyAlignment="1">
      <alignment horizontal="center" wrapText="1"/>
    </xf>
    <xf numFmtId="0" fontId="33" fillId="0" borderId="12" xfId="0" applyFont="1" applyFill="1" applyBorder="1" applyAlignment="1">
      <alignment horizontal="left" wrapText="1"/>
    </xf>
    <xf numFmtId="165" fontId="33" fillId="0" borderId="12" xfId="42" applyNumberFormat="1" applyFont="1" applyFill="1" applyBorder="1" applyAlignment="1">
      <alignment horizontal="right"/>
    </xf>
    <xf numFmtId="41" fontId="32" fillId="0" borderId="12" xfId="0" applyNumberFormat="1" applyFont="1" applyFill="1" applyBorder="1" applyAlignment="1">
      <alignment horizontal="right"/>
    </xf>
    <xf numFmtId="0" fontId="32" fillId="0" borderId="9" xfId="0" applyFont="1" applyFill="1" applyBorder="1" applyAlignment="1">
      <alignment/>
    </xf>
    <xf numFmtId="0" fontId="33" fillId="0" borderId="9" xfId="0" applyFont="1" applyFill="1" applyBorder="1" applyAlignment="1">
      <alignment horizontal="left"/>
    </xf>
    <xf numFmtId="0" fontId="32" fillId="0" borderId="9" xfId="0" applyFont="1" applyFill="1" applyBorder="1" applyAlignment="1">
      <alignment horizontal="center" wrapText="1"/>
    </xf>
    <xf numFmtId="165" fontId="33" fillId="0" borderId="9" xfId="42" applyNumberFormat="1" applyFont="1" applyFill="1" applyBorder="1" applyAlignment="1">
      <alignment horizontal="right"/>
    </xf>
    <xf numFmtId="0" fontId="33" fillId="0" borderId="11" xfId="0" applyFont="1" applyFill="1" applyBorder="1" applyAlignment="1">
      <alignment/>
    </xf>
    <xf numFmtId="0" fontId="33" fillId="0" borderId="11" xfId="0" applyFont="1" applyFill="1" applyBorder="1" applyAlignment="1">
      <alignment horizontal="left"/>
    </xf>
    <xf numFmtId="0" fontId="33" fillId="0" borderId="11" xfId="0" applyFont="1" applyFill="1" applyBorder="1" applyAlignment="1">
      <alignment horizontal="justify" wrapText="1"/>
    </xf>
    <xf numFmtId="41" fontId="33" fillId="0" borderId="11" xfId="0" applyNumberFormat="1" applyFont="1" applyFill="1" applyBorder="1" applyAlignment="1">
      <alignment/>
    </xf>
    <xf numFmtId="165" fontId="33" fillId="0" borderId="0" xfId="42" applyNumberFormat="1" applyFont="1" applyFill="1" applyBorder="1" applyAlignment="1" quotePrefix="1">
      <alignment horizontal="right"/>
    </xf>
    <xf numFmtId="0" fontId="33" fillId="0" borderId="0" xfId="0" applyFont="1" applyFill="1" applyAlignment="1">
      <alignment/>
    </xf>
    <xf numFmtId="0" fontId="33" fillId="0" borderId="0" xfId="0"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horizontal="justify" wrapText="1"/>
    </xf>
    <xf numFmtId="41" fontId="33" fillId="0" borderId="0" xfId="42" applyNumberFormat="1" applyFont="1" applyFill="1" applyBorder="1" applyAlignment="1">
      <alignment/>
    </xf>
    <xf numFmtId="41" fontId="33" fillId="0" borderId="0" xfId="0" applyNumberFormat="1" applyFont="1" applyFill="1" applyBorder="1" applyAlignment="1">
      <alignment/>
    </xf>
    <xf numFmtId="0" fontId="32" fillId="0" borderId="0" xfId="0" applyFont="1" applyFill="1" applyBorder="1" applyAlignment="1">
      <alignment horizontal="center" wrapText="1"/>
    </xf>
    <xf numFmtId="41" fontId="32" fillId="0" borderId="0" xfId="0" applyNumberFormat="1" applyFont="1" applyFill="1" applyBorder="1" applyAlignment="1">
      <alignment horizontal="right"/>
    </xf>
    <xf numFmtId="0" fontId="32" fillId="0" borderId="0" xfId="0" applyFont="1" applyBorder="1" applyAlignment="1" quotePrefix="1">
      <alignment horizontal="left"/>
    </xf>
    <xf numFmtId="0" fontId="32" fillId="0" borderId="9" xfId="0" applyFont="1" applyBorder="1" applyAlignment="1">
      <alignment/>
    </xf>
    <xf numFmtId="0" fontId="33" fillId="0" borderId="9" xfId="0" applyFont="1" applyBorder="1" applyAlignment="1">
      <alignment horizontal="left"/>
    </xf>
    <xf numFmtId="0" fontId="33" fillId="0" borderId="9" xfId="0" applyFont="1" applyBorder="1" applyAlignment="1">
      <alignment horizontal="justify" wrapText="1"/>
    </xf>
    <xf numFmtId="14" fontId="32" fillId="0" borderId="9" xfId="42" applyNumberFormat="1" applyFont="1" applyBorder="1" applyAlignment="1">
      <alignment horizontal="right"/>
    </xf>
    <xf numFmtId="14" fontId="32" fillId="0" borderId="9" xfId="42" applyNumberFormat="1" applyFont="1" applyBorder="1" applyAlignment="1" quotePrefix="1">
      <alignment horizontal="right"/>
    </xf>
    <xf numFmtId="165" fontId="33" fillId="0" borderId="0" xfId="42" applyNumberFormat="1" applyFont="1" applyBorder="1" applyAlignment="1" quotePrefix="1">
      <alignment horizontal="right"/>
    </xf>
    <xf numFmtId="0" fontId="33" fillId="0" borderId="0" xfId="0" applyFont="1" applyBorder="1" applyAlignment="1">
      <alignment horizontal="left"/>
    </xf>
    <xf numFmtId="0" fontId="33" fillId="0" borderId="0" xfId="0" applyFont="1" applyBorder="1" applyAlignment="1">
      <alignment horizontal="justify" wrapText="1"/>
    </xf>
    <xf numFmtId="0" fontId="33" fillId="0" borderId="0" xfId="0" applyFont="1" applyBorder="1" applyAlignment="1" quotePrefix="1">
      <alignment/>
    </xf>
    <xf numFmtId="165" fontId="33" fillId="0" borderId="0" xfId="42" applyNumberFormat="1" applyFont="1" applyBorder="1" applyAlignment="1">
      <alignment/>
    </xf>
    <xf numFmtId="41" fontId="33" fillId="0" borderId="0" xfId="42" applyNumberFormat="1" applyFont="1" applyBorder="1" applyAlignment="1">
      <alignment/>
    </xf>
    <xf numFmtId="165" fontId="33" fillId="0" borderId="0" xfId="42" applyNumberFormat="1" applyFont="1" applyBorder="1" applyAlignment="1">
      <alignment horizontal="center"/>
    </xf>
    <xf numFmtId="0" fontId="32" fillId="0" borderId="12" xfId="0" applyFont="1" applyBorder="1" applyAlignment="1">
      <alignment/>
    </xf>
    <xf numFmtId="41" fontId="33" fillId="0" borderId="12" xfId="42" applyNumberFormat="1" applyFont="1" applyBorder="1" applyAlignment="1">
      <alignment/>
    </xf>
    <xf numFmtId="41" fontId="32" fillId="0" borderId="12" xfId="42" applyNumberFormat="1" applyFont="1" applyBorder="1" applyAlignment="1">
      <alignment/>
    </xf>
    <xf numFmtId="41" fontId="32" fillId="25" borderId="12" xfId="42" applyNumberFormat="1" applyFont="1" applyFill="1" applyBorder="1" applyAlignment="1">
      <alignment/>
    </xf>
    <xf numFmtId="0" fontId="37" fillId="0" borderId="0" xfId="0" applyFont="1" applyBorder="1" applyAlignment="1">
      <alignment/>
    </xf>
    <xf numFmtId="41" fontId="38" fillId="0" borderId="0" xfId="42" applyNumberFormat="1" applyFont="1" applyBorder="1" applyAlignment="1">
      <alignment/>
    </xf>
    <xf numFmtId="41" fontId="37" fillId="0" borderId="0" xfId="42" applyNumberFormat="1" applyFont="1" applyBorder="1" applyAlignment="1">
      <alignment/>
    </xf>
    <xf numFmtId="0" fontId="32" fillId="0" borderId="0" xfId="0" applyFont="1" applyBorder="1" applyAlignment="1">
      <alignment/>
    </xf>
    <xf numFmtId="0" fontId="38" fillId="0" borderId="0" xfId="0" applyFont="1" applyBorder="1" applyAlignment="1" quotePrefix="1">
      <alignment/>
    </xf>
    <xf numFmtId="41" fontId="32" fillId="0" borderId="0" xfId="42" applyNumberFormat="1" applyFont="1" applyBorder="1" applyAlignment="1">
      <alignment/>
    </xf>
    <xf numFmtId="0" fontId="37" fillId="0" borderId="0" xfId="0" applyFont="1" applyAlignment="1">
      <alignment/>
    </xf>
    <xf numFmtId="41" fontId="37" fillId="25" borderId="0" xfId="42" applyNumberFormat="1" applyFont="1" applyFill="1" applyBorder="1" applyAlignment="1">
      <alignment/>
    </xf>
    <xf numFmtId="0" fontId="38" fillId="0" borderId="12" xfId="0" applyFont="1" applyBorder="1" applyAlignment="1" quotePrefix="1">
      <alignment/>
    </xf>
    <xf numFmtId="0" fontId="37" fillId="0" borderId="12" xfId="0" applyFont="1" applyBorder="1" applyAlignment="1">
      <alignment/>
    </xf>
    <xf numFmtId="41" fontId="38" fillId="0" borderId="12" xfId="42" applyNumberFormat="1" applyFont="1" applyBorder="1" applyAlignment="1">
      <alignment/>
    </xf>
    <xf numFmtId="3" fontId="32" fillId="0" borderId="9" xfId="42" applyNumberFormat="1" applyFont="1" applyBorder="1" applyAlignment="1">
      <alignment/>
    </xf>
    <xf numFmtId="165" fontId="33" fillId="0" borderId="9" xfId="42" applyNumberFormat="1" applyFont="1" applyBorder="1" applyAlignment="1">
      <alignment horizontal="left"/>
    </xf>
    <xf numFmtId="165" fontId="33" fillId="0" borderId="9" xfId="42" applyNumberFormat="1" applyFont="1" applyBorder="1" applyAlignment="1">
      <alignment horizontal="justify" wrapText="1"/>
    </xf>
    <xf numFmtId="0" fontId="33" fillId="0" borderId="0" xfId="0" applyFont="1" applyAlignment="1" quotePrefix="1">
      <alignment horizontal="center"/>
    </xf>
    <xf numFmtId="0" fontId="33" fillId="0" borderId="0" xfId="0" applyFont="1" applyBorder="1" applyAlignment="1" quotePrefix="1">
      <alignment horizontal="left"/>
    </xf>
    <xf numFmtId="165" fontId="33" fillId="0" borderId="0" xfId="42" applyNumberFormat="1" applyFont="1" applyBorder="1" applyAlignment="1">
      <alignment horizontal="left"/>
    </xf>
    <xf numFmtId="165" fontId="33" fillId="0" borderId="0" xfId="42" applyNumberFormat="1" applyFont="1" applyBorder="1" applyAlignment="1">
      <alignment horizontal="justify" wrapText="1"/>
    </xf>
    <xf numFmtId="165" fontId="33" fillId="0" borderId="0" xfId="42" applyNumberFormat="1" applyFont="1" applyBorder="1" applyAlignment="1">
      <alignment/>
    </xf>
    <xf numFmtId="0" fontId="32" fillId="0" borderId="12" xfId="0" applyFont="1" applyBorder="1" applyAlignment="1">
      <alignment horizontal="center"/>
    </xf>
    <xf numFmtId="0" fontId="33" fillId="0" borderId="12" xfId="0" applyFont="1" applyBorder="1" applyAlignment="1">
      <alignment horizontal="left"/>
    </xf>
    <xf numFmtId="0" fontId="33" fillId="0" borderId="12" xfId="0" applyFont="1" applyBorder="1" applyAlignment="1">
      <alignment horizontal="justify" wrapText="1"/>
    </xf>
    <xf numFmtId="0" fontId="32" fillId="0" borderId="0" xfId="0" applyFont="1" applyBorder="1" applyAlignment="1">
      <alignment horizontal="center"/>
    </xf>
    <xf numFmtId="0" fontId="32" fillId="0" borderId="0" xfId="0" applyFont="1" applyFill="1" applyBorder="1" applyAlignment="1">
      <alignment/>
    </xf>
    <xf numFmtId="41" fontId="32" fillId="0" borderId="10" xfId="73" applyNumberFormat="1" applyFont="1" applyFill="1" applyBorder="1" applyAlignment="1">
      <alignment horizontal="center" vertical="center" wrapText="1"/>
      <protection/>
    </xf>
    <xf numFmtId="41" fontId="32" fillId="0" borderId="10" xfId="73" applyNumberFormat="1" applyFont="1" applyFill="1" applyBorder="1" applyAlignment="1">
      <alignment horizontal="right" vertical="center" wrapText="1"/>
      <protection/>
    </xf>
    <xf numFmtId="0" fontId="33" fillId="0" borderId="9" xfId="0" applyFont="1" applyFill="1" applyBorder="1" applyAlignment="1">
      <alignment/>
    </xf>
    <xf numFmtId="41" fontId="33" fillId="0" borderId="9" xfId="0" applyNumberFormat="1" applyFont="1" applyFill="1" applyBorder="1" applyAlignment="1">
      <alignment/>
    </xf>
    <xf numFmtId="0" fontId="33" fillId="0" borderId="13" xfId="73" applyFont="1" applyFill="1" applyBorder="1" applyAlignment="1">
      <alignment horizontal="left"/>
      <protection/>
    </xf>
    <xf numFmtId="3" fontId="33" fillId="0" borderId="13" xfId="42" applyNumberFormat="1" applyFont="1" applyFill="1" applyBorder="1" applyAlignment="1">
      <alignment/>
    </xf>
    <xf numFmtId="0" fontId="33" fillId="0" borderId="13" xfId="0" applyFont="1" applyFill="1" applyBorder="1" applyAlignment="1">
      <alignment/>
    </xf>
    <xf numFmtId="41" fontId="33" fillId="0" borderId="13" xfId="42" applyNumberFormat="1" applyFont="1" applyFill="1" applyBorder="1" applyAlignment="1">
      <alignment/>
    </xf>
    <xf numFmtId="0" fontId="38" fillId="0" borderId="0" xfId="73" applyFont="1" applyFill="1" applyBorder="1" applyAlignment="1" quotePrefix="1">
      <alignment horizontal="left"/>
      <protection/>
    </xf>
    <xf numFmtId="3" fontId="38" fillId="0" borderId="0" xfId="73" applyNumberFormat="1" applyFont="1" applyFill="1" applyBorder="1" applyAlignment="1">
      <alignment/>
      <protection/>
    </xf>
    <xf numFmtId="0" fontId="38" fillId="0" borderId="0" xfId="0" applyFont="1" applyFill="1" applyAlignment="1">
      <alignment/>
    </xf>
    <xf numFmtId="41" fontId="38" fillId="0" borderId="0" xfId="73" applyNumberFormat="1" applyFont="1" applyFill="1" applyBorder="1" applyAlignment="1">
      <alignment/>
      <protection/>
    </xf>
    <xf numFmtId="41" fontId="33" fillId="0" borderId="14" xfId="42" applyNumberFormat="1" applyFont="1" applyFill="1" applyBorder="1" applyAlignment="1">
      <alignment/>
    </xf>
    <xf numFmtId="0" fontId="33" fillId="0" borderId="15" xfId="73" applyFont="1" applyFill="1" applyBorder="1" applyAlignment="1">
      <alignment horizontal="left"/>
      <protection/>
    </xf>
    <xf numFmtId="3" fontId="38" fillId="0" borderId="15" xfId="42" applyNumberFormat="1" applyFont="1" applyFill="1" applyBorder="1" applyAlignment="1">
      <alignment/>
    </xf>
    <xf numFmtId="3" fontId="38" fillId="0" borderId="15" xfId="42" applyNumberFormat="1" applyFont="1" applyFill="1" applyBorder="1" applyAlignment="1">
      <alignment horizontal="right"/>
    </xf>
    <xf numFmtId="0" fontId="33" fillId="0" borderId="15" xfId="0" applyFont="1" applyFill="1" applyBorder="1" applyAlignment="1">
      <alignment/>
    </xf>
    <xf numFmtId="41" fontId="33" fillId="0" borderId="15" xfId="73" applyNumberFormat="1" applyFont="1" applyFill="1" applyBorder="1" applyAlignment="1">
      <alignment horizontal="right"/>
      <protection/>
    </xf>
    <xf numFmtId="41" fontId="33" fillId="0" borderId="13" xfId="73" applyNumberFormat="1" applyFont="1" applyFill="1" applyBorder="1" applyAlignment="1">
      <alignment horizontal="right"/>
      <protection/>
    </xf>
    <xf numFmtId="165" fontId="33" fillId="0" borderId="13" xfId="42" applyNumberFormat="1" applyFont="1" applyFill="1" applyBorder="1" applyAlignment="1">
      <alignment/>
    </xf>
    <xf numFmtId="0" fontId="38" fillId="0" borderId="11" xfId="73" applyFont="1" applyFill="1" applyBorder="1" applyAlignment="1" quotePrefix="1">
      <alignment horizontal="left"/>
      <protection/>
    </xf>
    <xf numFmtId="3" fontId="38" fillId="0" borderId="11" xfId="42" applyNumberFormat="1" applyFont="1" applyFill="1" applyBorder="1" applyAlignment="1">
      <alignment/>
    </xf>
    <xf numFmtId="0" fontId="38" fillId="0" borderId="11" xfId="0" applyFont="1" applyFill="1" applyBorder="1" applyAlignment="1">
      <alignment/>
    </xf>
    <xf numFmtId="41" fontId="38" fillId="0" borderId="11" xfId="73" applyNumberFormat="1" applyFont="1" applyFill="1" applyBorder="1" applyAlignment="1">
      <alignment horizontal="right"/>
      <protection/>
    </xf>
    <xf numFmtId="165" fontId="38" fillId="0" borderId="11" xfId="42" applyNumberFormat="1" applyFont="1" applyFill="1" applyBorder="1" applyAlignment="1">
      <alignment/>
    </xf>
    <xf numFmtId="41" fontId="38" fillId="0" borderId="11" xfId="42" applyNumberFormat="1" applyFont="1" applyFill="1" applyBorder="1" applyAlignment="1">
      <alignment/>
    </xf>
    <xf numFmtId="3" fontId="38" fillId="0" borderId="0" xfId="42" applyNumberFormat="1" applyFont="1" applyFill="1" applyBorder="1" applyAlignment="1">
      <alignment/>
    </xf>
    <xf numFmtId="0" fontId="38" fillId="0" borderId="0" xfId="0" applyFont="1" applyFill="1" applyBorder="1" applyAlignment="1">
      <alignment/>
    </xf>
    <xf numFmtId="41" fontId="38" fillId="0" borderId="0" xfId="73" applyNumberFormat="1" applyFont="1" applyFill="1" applyBorder="1" applyAlignment="1">
      <alignment horizontal="right"/>
      <protection/>
    </xf>
    <xf numFmtId="41" fontId="38" fillId="0" borderId="0" xfId="42" applyNumberFormat="1" applyFont="1" applyFill="1" applyBorder="1" applyAlignment="1">
      <alignment/>
    </xf>
    <xf numFmtId="165" fontId="38" fillId="0" borderId="0" xfId="42" applyNumberFormat="1" applyFont="1" applyFill="1" applyBorder="1" applyAlignment="1">
      <alignment/>
    </xf>
    <xf numFmtId="165" fontId="38" fillId="0" borderId="0" xfId="42" applyNumberFormat="1" applyFont="1" applyFill="1" applyAlignment="1">
      <alignment/>
    </xf>
    <xf numFmtId="0" fontId="33" fillId="0" borderId="9" xfId="73" applyFont="1" applyFill="1" applyBorder="1" applyAlignment="1">
      <alignment horizontal="left"/>
      <protection/>
    </xf>
    <xf numFmtId="3" fontId="38" fillId="0" borderId="9" xfId="42" applyNumberFormat="1" applyFont="1" applyFill="1" applyBorder="1" applyAlignment="1">
      <alignment/>
    </xf>
    <xf numFmtId="3" fontId="38" fillId="0" borderId="9" xfId="42" applyNumberFormat="1" applyFont="1" applyFill="1" applyBorder="1" applyAlignment="1">
      <alignment horizontal="right"/>
    </xf>
    <xf numFmtId="41" fontId="33" fillId="0" borderId="9" xfId="73" applyNumberFormat="1" applyFont="1" applyFill="1" applyBorder="1" applyAlignment="1">
      <alignment horizontal="right"/>
      <protection/>
    </xf>
    <xf numFmtId="41" fontId="33" fillId="0" borderId="9" xfId="42" applyNumberFormat="1" applyFont="1" applyFill="1" applyBorder="1" applyAlignment="1">
      <alignment/>
    </xf>
    <xf numFmtId="165" fontId="33" fillId="0" borderId="0" xfId="42" applyNumberFormat="1" applyFont="1" applyFill="1" applyAlignment="1">
      <alignment/>
    </xf>
    <xf numFmtId="0" fontId="33" fillId="0" borderId="0" xfId="73" applyFont="1" applyFill="1" applyBorder="1" applyAlignment="1">
      <alignment horizontal="left"/>
      <protection/>
    </xf>
    <xf numFmtId="3" fontId="33" fillId="0" borderId="0" xfId="42" applyNumberFormat="1" applyFont="1" applyFill="1" applyBorder="1" applyAlignment="1">
      <alignment horizontal="right"/>
    </xf>
    <xf numFmtId="41" fontId="33" fillId="0" borderId="0" xfId="73" applyNumberFormat="1" applyFont="1" applyFill="1" applyBorder="1" applyAlignment="1">
      <alignment horizontal="right"/>
      <protection/>
    </xf>
    <xf numFmtId="0" fontId="33" fillId="0" borderId="12" xfId="73" applyFont="1" applyFill="1" applyBorder="1" applyAlignment="1">
      <alignment horizontal="left"/>
      <protection/>
    </xf>
    <xf numFmtId="3" fontId="33" fillId="0" borderId="12" xfId="42" applyNumberFormat="1" applyFont="1" applyFill="1" applyBorder="1" applyAlignment="1">
      <alignment horizontal="right"/>
    </xf>
    <xf numFmtId="0" fontId="33" fillId="0" borderId="12" xfId="0" applyFont="1" applyFill="1" applyBorder="1" applyAlignment="1">
      <alignment/>
    </xf>
    <xf numFmtId="41" fontId="33" fillId="0" borderId="12" xfId="73" applyNumberFormat="1" applyFont="1" applyFill="1" applyBorder="1" applyAlignment="1">
      <alignment horizontal="right"/>
      <protection/>
    </xf>
    <xf numFmtId="0" fontId="38" fillId="0" borderId="0" xfId="73" applyFont="1" applyBorder="1" applyAlignment="1">
      <alignment horizontal="left" indent="1"/>
      <protection/>
    </xf>
    <xf numFmtId="3" fontId="33" fillId="0" borderId="0" xfId="73" applyNumberFormat="1" applyFont="1" applyBorder="1" applyAlignment="1">
      <alignment horizontal="right"/>
      <protection/>
    </xf>
    <xf numFmtId="191" fontId="41" fillId="0" borderId="0" xfId="73" applyNumberFormat="1" applyFont="1" applyBorder="1" applyAlignment="1">
      <alignment horizontal="right"/>
      <protection/>
    </xf>
    <xf numFmtId="191" fontId="33" fillId="0" borderId="0" xfId="73" applyNumberFormat="1" applyFont="1" applyBorder="1" applyAlignment="1">
      <alignment horizontal="right"/>
      <protection/>
    </xf>
    <xf numFmtId="41" fontId="33" fillId="0" borderId="0" xfId="73" applyNumberFormat="1" applyFont="1" applyBorder="1" applyAlignment="1">
      <alignment horizontal="right"/>
      <protection/>
    </xf>
    <xf numFmtId="41" fontId="38" fillId="0" borderId="0" xfId="42" applyNumberFormat="1" applyFont="1" applyBorder="1" applyAlignment="1">
      <alignment/>
    </xf>
    <xf numFmtId="165" fontId="33" fillId="0" borderId="0" xfId="42" applyNumberFormat="1" applyFont="1" applyBorder="1" applyAlignment="1">
      <alignment horizontal="right"/>
    </xf>
    <xf numFmtId="0" fontId="33" fillId="0" borderId="0" xfId="0" applyFont="1" applyAlignment="1" quotePrefix="1">
      <alignment horizontal="left" wrapText="1" indent="2"/>
    </xf>
    <xf numFmtId="41" fontId="33" fillId="0" borderId="0" xfId="0" applyNumberFormat="1" applyFont="1" applyAlignment="1" quotePrefix="1">
      <alignment horizontal="left" wrapText="1" indent="2"/>
    </xf>
    <xf numFmtId="41" fontId="32" fillId="0" borderId="10" xfId="73" applyNumberFormat="1" applyFont="1" applyBorder="1" applyAlignment="1">
      <alignment horizontal="center" vertical="center" wrapText="1"/>
      <protection/>
    </xf>
    <xf numFmtId="0" fontId="32" fillId="0" borderId="0" xfId="73" applyFont="1" applyBorder="1" applyAlignment="1">
      <alignment/>
      <protection/>
    </xf>
    <xf numFmtId="0" fontId="33" fillId="0" borderId="11" xfId="73" applyFont="1" applyBorder="1" applyAlignment="1">
      <alignment horizontal="left"/>
      <protection/>
    </xf>
    <xf numFmtId="3" fontId="33" fillId="0" borderId="11" xfId="42" applyNumberFormat="1" applyFont="1" applyBorder="1" applyAlignment="1">
      <alignment/>
    </xf>
    <xf numFmtId="191" fontId="33" fillId="0" borderId="11" xfId="42" applyNumberFormat="1" applyFont="1" applyBorder="1" applyAlignment="1">
      <alignment/>
    </xf>
    <xf numFmtId="165" fontId="33" fillId="0" borderId="11" xfId="42" applyNumberFormat="1" applyFont="1" applyBorder="1" applyAlignment="1">
      <alignment/>
    </xf>
    <xf numFmtId="0" fontId="38" fillId="0" borderId="0" xfId="73" applyFont="1" applyBorder="1" applyAlignment="1" quotePrefix="1">
      <alignment horizontal="left"/>
      <protection/>
    </xf>
    <xf numFmtId="41" fontId="38" fillId="0" borderId="0" xfId="73" applyNumberFormat="1" applyFont="1" applyBorder="1" applyAlignment="1">
      <alignment horizontal="right" indent="1"/>
      <protection/>
    </xf>
    <xf numFmtId="3" fontId="38" fillId="0" borderId="0" xfId="42" applyNumberFormat="1" applyFont="1" applyBorder="1" applyAlignment="1">
      <alignment/>
    </xf>
    <xf numFmtId="3" fontId="42" fillId="0" borderId="0" xfId="42" applyNumberFormat="1" applyFont="1" applyBorder="1" applyAlignment="1">
      <alignment/>
    </xf>
    <xf numFmtId="191" fontId="38" fillId="0" borderId="0" xfId="73" applyNumberFormat="1" applyFont="1" applyBorder="1" applyAlignment="1">
      <alignment horizontal="right" indent="1"/>
      <protection/>
    </xf>
    <xf numFmtId="165" fontId="38" fillId="0" borderId="0" xfId="42" applyNumberFormat="1" applyFont="1" applyBorder="1" applyAlignment="1">
      <alignment/>
    </xf>
    <xf numFmtId="0" fontId="33" fillId="0" borderId="9" xfId="73" applyFont="1" applyBorder="1" applyAlignment="1">
      <alignment horizontal="left"/>
      <protection/>
    </xf>
    <xf numFmtId="3" fontId="38" fillId="0" borderId="9" xfId="42" applyNumberFormat="1" applyFont="1" applyBorder="1" applyAlignment="1">
      <alignment/>
    </xf>
    <xf numFmtId="3" fontId="38" fillId="0" borderId="9" xfId="42" applyNumberFormat="1" applyFont="1" applyBorder="1" applyAlignment="1">
      <alignment horizontal="right"/>
    </xf>
    <xf numFmtId="0" fontId="33" fillId="0" borderId="9" xfId="0" applyFont="1" applyBorder="1" applyAlignment="1">
      <alignment/>
    </xf>
    <xf numFmtId="41" fontId="33" fillId="0" borderId="9" xfId="73" applyNumberFormat="1" applyFont="1" applyBorder="1" applyAlignment="1">
      <alignment horizontal="right"/>
      <protection/>
    </xf>
    <xf numFmtId="41" fontId="33" fillId="0" borderId="9" xfId="42" applyNumberFormat="1" applyFont="1" applyBorder="1" applyAlignment="1">
      <alignment/>
    </xf>
    <xf numFmtId="165" fontId="33" fillId="0" borderId="0" xfId="42" applyNumberFormat="1" applyFont="1" applyAlignment="1">
      <alignment/>
    </xf>
    <xf numFmtId="3" fontId="33" fillId="0" borderId="0" xfId="42" applyNumberFormat="1" applyFont="1" applyBorder="1" applyAlignment="1">
      <alignment/>
    </xf>
    <xf numFmtId="191" fontId="33" fillId="0" borderId="0" xfId="42" applyNumberFormat="1" applyFont="1" applyBorder="1" applyAlignment="1">
      <alignment/>
    </xf>
    <xf numFmtId="165" fontId="32" fillId="0" borderId="10" xfId="42" applyNumberFormat="1" applyFont="1" applyBorder="1" applyAlignment="1">
      <alignment/>
    </xf>
    <xf numFmtId="3" fontId="33" fillId="0" borderId="11" xfId="73" applyNumberFormat="1" applyFont="1" applyBorder="1" applyAlignment="1">
      <alignment horizontal="left" indent="1"/>
      <protection/>
    </xf>
    <xf numFmtId="191" fontId="33" fillId="0" borderId="11" xfId="73" applyNumberFormat="1" applyFont="1" applyBorder="1" applyAlignment="1">
      <alignment horizontal="left" indent="1"/>
      <protection/>
    </xf>
    <xf numFmtId="191" fontId="38" fillId="0" borderId="0" xfId="42" applyNumberFormat="1" applyFont="1" applyBorder="1" applyAlignment="1">
      <alignment/>
    </xf>
    <xf numFmtId="165" fontId="38" fillId="0" borderId="0" xfId="42" applyNumberFormat="1" applyFont="1" applyBorder="1" applyAlignment="1" quotePrefix="1">
      <alignment horizontal="right"/>
    </xf>
    <xf numFmtId="0" fontId="38" fillId="0" borderId="0" xfId="0" applyFont="1" applyAlignment="1">
      <alignment/>
    </xf>
    <xf numFmtId="0" fontId="32" fillId="0" borderId="10" xfId="73" applyFont="1" applyBorder="1" applyAlignment="1">
      <alignment/>
      <protection/>
    </xf>
    <xf numFmtId="3" fontId="32" fillId="0" borderId="10" xfId="73" applyNumberFormat="1" applyFont="1" applyBorder="1" applyAlignment="1">
      <alignment/>
      <protection/>
    </xf>
    <xf numFmtId="3" fontId="33" fillId="0" borderId="10" xfId="42" applyNumberFormat="1" applyFont="1" applyBorder="1" applyAlignment="1">
      <alignment/>
    </xf>
    <xf numFmtId="191" fontId="32" fillId="0" borderId="10" xfId="73" applyNumberFormat="1" applyFont="1" applyBorder="1" applyAlignment="1">
      <alignment/>
      <protection/>
    </xf>
    <xf numFmtId="165" fontId="33" fillId="0" borderId="10" xfId="42" applyNumberFormat="1" applyFont="1" applyBorder="1" applyAlignment="1">
      <alignment/>
    </xf>
    <xf numFmtId="0" fontId="33" fillId="0" borderId="0" xfId="73" applyFont="1" applyBorder="1" applyAlignment="1">
      <alignment horizontal="left"/>
      <protection/>
    </xf>
    <xf numFmtId="3" fontId="33" fillId="0" borderId="0" xfId="42" applyNumberFormat="1" applyFont="1" applyBorder="1" applyAlignment="1">
      <alignment horizontal="right"/>
    </xf>
    <xf numFmtId="0" fontId="33" fillId="0" borderId="12" xfId="73" applyFont="1" applyBorder="1" applyAlignment="1">
      <alignment horizontal="left"/>
      <protection/>
    </xf>
    <xf numFmtId="3" fontId="33" fillId="0" borderId="12" xfId="73" applyNumberFormat="1" applyFont="1" applyBorder="1" applyAlignment="1">
      <alignment horizontal="right"/>
      <protection/>
    </xf>
    <xf numFmtId="3" fontId="33" fillId="0" borderId="12" xfId="42" applyNumberFormat="1" applyFont="1" applyBorder="1" applyAlignment="1">
      <alignment horizontal="right"/>
    </xf>
    <xf numFmtId="191" fontId="33" fillId="0" borderId="12" xfId="73" applyNumberFormat="1" applyFont="1" applyBorder="1" applyAlignment="1">
      <alignment horizontal="right"/>
      <protection/>
    </xf>
    <xf numFmtId="165" fontId="33" fillId="0" borderId="12" xfId="42" applyNumberFormat="1" applyFont="1" applyBorder="1" applyAlignment="1">
      <alignment horizontal="right"/>
    </xf>
    <xf numFmtId="3" fontId="32" fillId="0" borderId="10" xfId="0" applyNumberFormat="1" applyFont="1" applyBorder="1" applyAlignment="1">
      <alignment/>
    </xf>
    <xf numFmtId="0" fontId="33" fillId="0" borderId="10" xfId="73" applyFont="1" applyBorder="1" applyAlignment="1" quotePrefix="1">
      <alignment horizontal="left"/>
      <protection/>
    </xf>
    <xf numFmtId="191" fontId="33" fillId="0" borderId="10" xfId="42" applyNumberFormat="1" applyFont="1" applyBorder="1" applyAlignment="1">
      <alignment/>
    </xf>
    <xf numFmtId="3" fontId="33" fillId="0" borderId="10" xfId="0" applyNumberFormat="1" applyFont="1" applyBorder="1" applyAlignment="1">
      <alignment/>
    </xf>
    <xf numFmtId="3" fontId="32" fillId="0" borderId="10" xfId="42" applyNumberFormat="1" applyFont="1" applyBorder="1" applyAlignment="1">
      <alignment/>
    </xf>
    <xf numFmtId="3" fontId="33" fillId="0" borderId="10" xfId="73" applyNumberFormat="1" applyFont="1" applyBorder="1" applyAlignment="1">
      <alignment horizontal="left" indent="1"/>
      <protection/>
    </xf>
    <xf numFmtId="191" fontId="33" fillId="0" borderId="10" xfId="73" applyNumberFormat="1" applyFont="1" applyBorder="1" applyAlignment="1">
      <alignment horizontal="left" indent="1"/>
      <protection/>
    </xf>
    <xf numFmtId="3" fontId="33" fillId="0" borderId="10" xfId="73" applyNumberFormat="1" applyFont="1" applyBorder="1" applyAlignment="1">
      <alignment horizontal="right"/>
      <protection/>
    </xf>
    <xf numFmtId="3" fontId="33" fillId="0" borderId="10" xfId="42" applyNumberFormat="1" applyFont="1" applyBorder="1" applyAlignment="1">
      <alignment horizontal="right"/>
    </xf>
    <xf numFmtId="191" fontId="33" fillId="0" borderId="10" xfId="73" applyNumberFormat="1" applyFont="1" applyBorder="1" applyAlignment="1">
      <alignment horizontal="right"/>
      <protection/>
    </xf>
    <xf numFmtId="3" fontId="32" fillId="0" borderId="9" xfId="42" applyNumberFormat="1" applyFont="1" applyFill="1" applyBorder="1" applyAlignment="1">
      <alignment/>
    </xf>
    <xf numFmtId="165" fontId="33" fillId="0" borderId="9" xfId="42" applyNumberFormat="1" applyFont="1" applyFill="1" applyBorder="1" applyAlignment="1">
      <alignment horizontal="left"/>
    </xf>
    <xf numFmtId="165" fontId="33" fillId="0" borderId="9" xfId="42" applyNumberFormat="1" applyFont="1" applyFill="1" applyBorder="1" applyAlignment="1">
      <alignment horizontal="justify" wrapText="1"/>
    </xf>
    <xf numFmtId="3" fontId="39" fillId="0" borderId="0" xfId="0" applyNumberFormat="1" applyFont="1" applyAlignment="1">
      <alignment/>
    </xf>
    <xf numFmtId="0" fontId="32" fillId="0" borderId="16" xfId="0" applyFont="1" applyFill="1" applyBorder="1" applyAlignment="1">
      <alignment/>
    </xf>
    <xf numFmtId="0" fontId="32" fillId="0" borderId="16" xfId="0" applyFont="1" applyFill="1" applyBorder="1" applyAlignment="1">
      <alignment horizontal="center"/>
    </xf>
    <xf numFmtId="0" fontId="33" fillId="0" borderId="16" xfId="0" applyFont="1" applyFill="1" applyBorder="1" applyAlignment="1">
      <alignment horizontal="left"/>
    </xf>
    <xf numFmtId="0" fontId="33" fillId="0" borderId="16" xfId="0" applyFont="1" applyFill="1" applyBorder="1" applyAlignment="1">
      <alignment horizontal="justify" wrapText="1"/>
    </xf>
    <xf numFmtId="41" fontId="32" fillId="0" borderId="16" xfId="42" applyNumberFormat="1" applyFont="1" applyFill="1" applyBorder="1" applyAlignment="1">
      <alignment/>
    </xf>
    <xf numFmtId="0" fontId="32" fillId="0" borderId="0" xfId="0" applyFont="1" applyFill="1" applyBorder="1" applyAlignment="1">
      <alignment horizontal="center"/>
    </xf>
    <xf numFmtId="41" fontId="32" fillId="0" borderId="0" xfId="42" applyNumberFormat="1" applyFont="1" applyFill="1" applyBorder="1" applyAlignment="1">
      <alignment/>
    </xf>
    <xf numFmtId="0" fontId="38" fillId="0" borderId="0" xfId="73" applyFont="1" applyFill="1" applyBorder="1" applyAlignment="1">
      <alignment horizontal="left"/>
      <protection/>
    </xf>
    <xf numFmtId="3" fontId="38" fillId="0" borderId="0" xfId="73" applyNumberFormat="1" applyFont="1" applyFill="1" applyBorder="1" applyAlignment="1">
      <alignment horizontal="right"/>
      <protection/>
    </xf>
    <xf numFmtId="3" fontId="38" fillId="0" borderId="0" xfId="42" applyNumberFormat="1" applyFont="1" applyFill="1" applyBorder="1" applyAlignment="1" quotePrefix="1">
      <alignment/>
    </xf>
    <xf numFmtId="165" fontId="38" fillId="0" borderId="0" xfId="42" applyNumberFormat="1" applyFont="1" applyFill="1" applyBorder="1" applyAlignment="1" quotePrefix="1">
      <alignment horizontal="right"/>
    </xf>
    <xf numFmtId="3" fontId="38" fillId="0" borderId="0" xfId="42" applyNumberFormat="1" applyFont="1" applyFill="1" applyBorder="1" applyAlignment="1" quotePrefix="1">
      <alignment horizontal="left"/>
    </xf>
    <xf numFmtId="165" fontId="38" fillId="0" borderId="0" xfId="42" applyNumberFormat="1" applyFont="1" applyFill="1" applyBorder="1" applyAlignment="1">
      <alignment horizontal="left"/>
    </xf>
    <xf numFmtId="41" fontId="33" fillId="0" borderId="0" xfId="0" applyNumberFormat="1" applyFont="1" applyFill="1" applyAlignment="1">
      <alignment/>
    </xf>
    <xf numFmtId="0" fontId="33" fillId="0" borderId="0" xfId="0" applyFont="1" applyFill="1" applyAlignment="1" quotePrefix="1">
      <alignment horizontal="center"/>
    </xf>
    <xf numFmtId="0" fontId="33" fillId="0" borderId="0" xfId="0" applyFont="1" applyFill="1" applyBorder="1" applyAlignment="1" quotePrefix="1">
      <alignment horizontal="left"/>
    </xf>
    <xf numFmtId="165" fontId="33" fillId="0" borderId="0" xfId="42" applyNumberFormat="1" applyFont="1" applyFill="1" applyBorder="1" applyAlignment="1">
      <alignment horizontal="left"/>
    </xf>
    <xf numFmtId="165" fontId="33" fillId="0" borderId="0" xfId="42" applyNumberFormat="1" applyFont="1" applyFill="1" applyBorder="1" applyAlignment="1">
      <alignment horizontal="justify" wrapText="1"/>
    </xf>
    <xf numFmtId="165" fontId="33" fillId="0" borderId="0" xfId="42" applyNumberFormat="1" applyFont="1" applyFill="1" applyBorder="1" applyAlignment="1">
      <alignment/>
    </xf>
    <xf numFmtId="0" fontId="32" fillId="4" borderId="0" xfId="0" applyFont="1" applyFill="1" applyBorder="1" applyAlignment="1" quotePrefix="1">
      <alignment horizontal="left"/>
    </xf>
    <xf numFmtId="3" fontId="32" fillId="4" borderId="9" xfId="42" applyNumberFormat="1" applyFont="1" applyFill="1" applyBorder="1" applyAlignment="1">
      <alignment/>
    </xf>
    <xf numFmtId="0" fontId="33" fillId="4" borderId="9" xfId="0" applyFont="1" applyFill="1" applyBorder="1" applyAlignment="1">
      <alignment horizontal="left"/>
    </xf>
    <xf numFmtId="165" fontId="33" fillId="4" borderId="9" xfId="42" applyNumberFormat="1" applyFont="1" applyFill="1" applyBorder="1" applyAlignment="1">
      <alignment horizontal="left"/>
    </xf>
    <xf numFmtId="165" fontId="33" fillId="4" borderId="9" xfId="42" applyNumberFormat="1" applyFont="1" applyFill="1" applyBorder="1" applyAlignment="1">
      <alignment horizontal="justify" wrapText="1"/>
    </xf>
    <xf numFmtId="14" fontId="32" fillId="4" borderId="9" xfId="42" applyNumberFormat="1" applyFont="1" applyFill="1" applyBorder="1" applyAlignment="1">
      <alignment horizontal="right"/>
    </xf>
    <xf numFmtId="165" fontId="33" fillId="4" borderId="0" xfId="42" applyNumberFormat="1" applyFont="1" applyFill="1" applyBorder="1" applyAlignment="1" quotePrefix="1">
      <alignment horizontal="right"/>
    </xf>
    <xf numFmtId="0" fontId="33" fillId="4" borderId="0" xfId="0" applyFont="1" applyFill="1" applyAlignment="1">
      <alignment/>
    </xf>
    <xf numFmtId="0" fontId="33" fillId="4" borderId="0" xfId="0" applyFont="1" applyFill="1" applyAlignment="1" quotePrefix="1">
      <alignment horizontal="center"/>
    </xf>
    <xf numFmtId="0" fontId="33" fillId="4" borderId="0" xfId="0" applyFont="1" applyFill="1" applyBorder="1" applyAlignment="1" quotePrefix="1">
      <alignment horizontal="left"/>
    </xf>
    <xf numFmtId="0" fontId="33" fillId="4" borderId="0" xfId="0" applyFont="1" applyFill="1" applyBorder="1" applyAlignment="1">
      <alignment horizontal="left"/>
    </xf>
    <xf numFmtId="165" fontId="33" fillId="4" borderId="0" xfId="42" applyNumberFormat="1" applyFont="1" applyFill="1" applyBorder="1" applyAlignment="1">
      <alignment horizontal="left"/>
    </xf>
    <xf numFmtId="165" fontId="33" fillId="4" borderId="0" xfId="42" applyNumberFormat="1" applyFont="1" applyFill="1" applyBorder="1" applyAlignment="1">
      <alignment horizontal="justify" wrapText="1"/>
    </xf>
    <xf numFmtId="41" fontId="33" fillId="4" borderId="0" xfId="0" applyNumberFormat="1" applyFont="1" applyFill="1" applyAlignment="1">
      <alignment/>
    </xf>
    <xf numFmtId="0" fontId="32" fillId="4" borderId="16" xfId="0" applyFont="1" applyFill="1" applyBorder="1" applyAlignment="1">
      <alignment/>
    </xf>
    <xf numFmtId="0" fontId="32" fillId="4" borderId="16" xfId="0" applyFont="1" applyFill="1" applyBorder="1" applyAlignment="1">
      <alignment horizontal="center"/>
    </xf>
    <xf numFmtId="0" fontId="33" fillId="4" borderId="16" xfId="0" applyFont="1" applyFill="1" applyBorder="1" applyAlignment="1">
      <alignment horizontal="left"/>
    </xf>
    <xf numFmtId="0" fontId="33" fillId="4" borderId="16" xfId="0" applyFont="1" applyFill="1" applyBorder="1" applyAlignment="1">
      <alignment horizontal="justify" wrapText="1"/>
    </xf>
    <xf numFmtId="41" fontId="32" fillId="4" borderId="16" xfId="42" applyNumberFormat="1" applyFont="1" applyFill="1" applyBorder="1" applyAlignment="1">
      <alignment/>
    </xf>
    <xf numFmtId="0" fontId="33" fillId="4" borderId="0" xfId="0" applyFont="1" applyFill="1" applyBorder="1" applyAlignment="1">
      <alignment horizontal="justify" vertical="center" wrapText="1"/>
    </xf>
    <xf numFmtId="0" fontId="39" fillId="4" borderId="0" xfId="0" applyFont="1" applyFill="1" applyBorder="1" applyAlignment="1">
      <alignment horizontal="justify" vertical="center" wrapText="1"/>
    </xf>
    <xf numFmtId="14" fontId="32" fillId="4" borderId="9" xfId="42" applyNumberFormat="1" applyFont="1" applyFill="1" applyBorder="1" applyAlignment="1" quotePrefix="1">
      <alignment horizontal="right"/>
    </xf>
    <xf numFmtId="165" fontId="33" fillId="4" borderId="0" xfId="42" applyNumberFormat="1" applyFont="1" applyFill="1" applyBorder="1" applyAlignment="1">
      <alignment/>
    </xf>
    <xf numFmtId="0" fontId="33" fillId="4" borderId="0" xfId="0" applyFont="1" applyFill="1" applyAlignment="1">
      <alignment horizontal="center"/>
    </xf>
    <xf numFmtId="3" fontId="32" fillId="0" borderId="0" xfId="42" applyNumberFormat="1" applyFont="1" applyFill="1" applyBorder="1" applyAlignment="1">
      <alignment/>
    </xf>
    <xf numFmtId="14" fontId="32" fillId="0" borderId="0" xfId="42" applyNumberFormat="1" applyFont="1" applyFill="1" applyBorder="1" applyAlignment="1">
      <alignment horizontal="right"/>
    </xf>
    <xf numFmtId="3" fontId="33" fillId="0" borderId="0" xfId="42" applyNumberFormat="1" applyFont="1" applyFill="1" applyBorder="1" applyAlignment="1" quotePrefix="1">
      <alignment/>
    </xf>
    <xf numFmtId="0" fontId="38" fillId="0" borderId="0" xfId="0" applyFont="1" applyFill="1" applyBorder="1" applyAlignment="1" quotePrefix="1">
      <alignment horizontal="left"/>
    </xf>
    <xf numFmtId="0" fontId="38" fillId="0" borderId="0" xfId="0" applyFont="1" applyFill="1" applyBorder="1" applyAlignment="1">
      <alignment horizontal="left"/>
    </xf>
    <xf numFmtId="165" fontId="38" fillId="0" borderId="0" xfId="42" applyNumberFormat="1" applyFont="1" applyFill="1" applyBorder="1" applyAlignment="1">
      <alignment horizontal="justify" wrapText="1"/>
    </xf>
    <xf numFmtId="0" fontId="38" fillId="0" borderId="0" xfId="0" applyFont="1" applyFill="1" applyAlignment="1" quotePrefix="1">
      <alignment horizontal="center"/>
    </xf>
    <xf numFmtId="0" fontId="38" fillId="0" borderId="0" xfId="0" applyFont="1" applyFill="1" applyAlignment="1" quotePrefix="1">
      <alignment/>
    </xf>
    <xf numFmtId="41" fontId="38" fillId="0" borderId="0" xfId="0" applyNumberFormat="1" applyFont="1" applyFill="1" applyAlignment="1">
      <alignment/>
    </xf>
    <xf numFmtId="0" fontId="33" fillId="0" borderId="0" xfId="0" applyFont="1" applyFill="1" applyBorder="1" applyAlignment="1" quotePrefix="1">
      <alignment horizontal="center"/>
    </xf>
    <xf numFmtId="0" fontId="32" fillId="0" borderId="0" xfId="73" applyFont="1" applyFill="1" applyBorder="1" applyAlignment="1">
      <alignment horizontal="left"/>
      <protection/>
    </xf>
    <xf numFmtId="0" fontId="32" fillId="0" borderId="0" xfId="0" applyFont="1" applyFill="1" applyBorder="1" applyAlignment="1">
      <alignment horizontal="left"/>
    </xf>
    <xf numFmtId="0" fontId="32" fillId="0" borderId="10" xfId="0" applyFont="1" applyFill="1" applyBorder="1" applyAlignment="1">
      <alignment horizontal="center" vertical="center" wrapText="1"/>
    </xf>
    <xf numFmtId="41" fontId="32" fillId="0" borderId="10" xfId="42" applyNumberFormat="1" applyFont="1" applyFill="1" applyBorder="1" applyAlignment="1">
      <alignment horizontal="center" vertical="center" wrapText="1"/>
    </xf>
    <xf numFmtId="0" fontId="33" fillId="0" borderId="17" xfId="73" applyFont="1" applyFill="1" applyBorder="1" applyAlignment="1">
      <alignment horizontal="left"/>
      <protection/>
    </xf>
    <xf numFmtId="0" fontId="33" fillId="0" borderId="17" xfId="0" applyFont="1" applyFill="1" applyBorder="1" applyAlignment="1">
      <alignment/>
    </xf>
    <xf numFmtId="0" fontId="33" fillId="0" borderId="17" xfId="0" applyFont="1" applyFill="1" applyBorder="1" applyAlignment="1">
      <alignment horizontal="left"/>
    </xf>
    <xf numFmtId="165" fontId="33" fillId="0" borderId="17" xfId="42" applyNumberFormat="1" applyFont="1" applyFill="1" applyBorder="1" applyAlignment="1">
      <alignment wrapText="1"/>
    </xf>
    <xf numFmtId="41" fontId="33" fillId="0" borderId="17" xfId="0" applyNumberFormat="1" applyFont="1" applyFill="1" applyBorder="1" applyAlignment="1">
      <alignment/>
    </xf>
    <xf numFmtId="165" fontId="38" fillId="0" borderId="18" xfId="42" applyNumberFormat="1" applyFont="1" applyFill="1" applyBorder="1" applyAlignment="1">
      <alignment/>
    </xf>
    <xf numFmtId="41" fontId="38" fillId="0" borderId="18" xfId="0" applyNumberFormat="1" applyFont="1" applyFill="1" applyBorder="1" applyAlignment="1">
      <alignment/>
    </xf>
    <xf numFmtId="41" fontId="38" fillId="0" borderId="0" xfId="0" applyNumberFormat="1" applyFont="1" applyFill="1" applyBorder="1" applyAlignment="1">
      <alignment/>
    </xf>
    <xf numFmtId="0" fontId="33" fillId="0" borderId="0" xfId="73" applyFont="1" applyFill="1" applyBorder="1" applyAlignment="1">
      <alignment horizontal="left" vertical="center"/>
      <protection/>
    </xf>
    <xf numFmtId="0" fontId="38" fillId="0" borderId="0" xfId="73" applyFont="1" applyFill="1" applyBorder="1" applyAlignment="1" quotePrefix="1">
      <alignment horizontal="justify" vertical="center" wrapText="1"/>
      <protection/>
    </xf>
    <xf numFmtId="41" fontId="38" fillId="0" borderId="0" xfId="0" applyNumberFormat="1" applyFont="1" applyFill="1" applyAlignment="1">
      <alignment/>
    </xf>
    <xf numFmtId="0" fontId="33" fillId="0" borderId="19" xfId="73" applyFont="1" applyFill="1" applyBorder="1" applyAlignment="1">
      <alignment horizontal="left"/>
      <protection/>
    </xf>
    <xf numFmtId="0" fontId="33" fillId="0" borderId="19" xfId="0" applyFont="1" applyFill="1" applyBorder="1" applyAlignment="1">
      <alignment/>
    </xf>
    <xf numFmtId="165" fontId="33" fillId="0" borderId="19" xfId="42" applyNumberFormat="1" applyFont="1" applyFill="1" applyBorder="1" applyAlignment="1">
      <alignment horizontal="center"/>
    </xf>
    <xf numFmtId="165" fontId="33" fillId="0" borderId="19" xfId="42" applyNumberFormat="1" applyFont="1" applyFill="1" applyBorder="1" applyAlignment="1">
      <alignment/>
    </xf>
    <xf numFmtId="165" fontId="33" fillId="0" borderId="0" xfId="0" applyNumberFormat="1" applyFont="1" applyFill="1" applyAlignment="1">
      <alignment/>
    </xf>
    <xf numFmtId="0" fontId="33" fillId="0" borderId="0" xfId="0" applyFont="1" applyFill="1" applyBorder="1" applyAlignment="1">
      <alignment horizontal="left" vertical="center" indent="1"/>
    </xf>
    <xf numFmtId="0" fontId="33" fillId="0" borderId="0" xfId="0" applyFont="1" applyFill="1" applyBorder="1" applyAlignment="1">
      <alignment horizontal="left" vertical="center"/>
    </xf>
    <xf numFmtId="165" fontId="33" fillId="0" borderId="0" xfId="0" applyNumberFormat="1" applyFont="1" applyFill="1" applyBorder="1" applyAlignment="1">
      <alignment horizontal="left" vertical="center"/>
    </xf>
    <xf numFmtId="165" fontId="33" fillId="0" borderId="0" xfId="0" applyNumberFormat="1" applyFont="1" applyFill="1" applyBorder="1" applyAlignment="1">
      <alignment horizontal="right" vertical="center"/>
    </xf>
    <xf numFmtId="165" fontId="32" fillId="0" borderId="0" xfId="42" applyNumberFormat="1" applyFont="1" applyFill="1" applyBorder="1" applyAlignment="1">
      <alignment/>
    </xf>
    <xf numFmtId="0" fontId="32" fillId="0" borderId="0" xfId="0" applyFont="1" applyFill="1" applyBorder="1" applyAlignment="1">
      <alignment/>
    </xf>
    <xf numFmtId="0" fontId="32" fillId="0" borderId="0" xfId="0" applyFont="1" applyFill="1" applyBorder="1" applyAlignment="1">
      <alignment vertical="center"/>
    </xf>
    <xf numFmtId="14" fontId="32" fillId="0" borderId="0" xfId="0" applyNumberFormat="1" applyFont="1" applyFill="1" applyBorder="1" applyAlignment="1">
      <alignment horizontal="right"/>
    </xf>
    <xf numFmtId="3" fontId="32" fillId="0" borderId="0" xfId="0" applyNumberFormat="1" applyFont="1" applyFill="1" applyBorder="1" applyAlignment="1">
      <alignment/>
    </xf>
    <xf numFmtId="0" fontId="37" fillId="0" borderId="0" xfId="0" applyFont="1" applyFill="1" applyBorder="1" applyAlignment="1">
      <alignment horizontal="left" vertical="center"/>
    </xf>
    <xf numFmtId="0" fontId="43" fillId="0" borderId="11" xfId="0" applyFont="1" applyFill="1" applyBorder="1" applyAlignment="1">
      <alignment horizontal="left" vertical="center"/>
    </xf>
    <xf numFmtId="0" fontId="32" fillId="0" borderId="11" xfId="0" applyFont="1" applyFill="1" applyBorder="1" applyAlignment="1">
      <alignment horizontal="center" vertical="center"/>
    </xf>
    <xf numFmtId="3" fontId="32" fillId="0" borderId="0" xfId="0" applyNumberFormat="1" applyFont="1" applyFill="1" applyBorder="1" applyAlignment="1">
      <alignment/>
    </xf>
    <xf numFmtId="41" fontId="33" fillId="0" borderId="0" xfId="42" applyNumberFormat="1" applyFont="1" applyFill="1" applyBorder="1" applyAlignment="1" quotePrefix="1">
      <alignment horizontal="right"/>
    </xf>
    <xf numFmtId="0" fontId="32" fillId="0" borderId="19" xfId="0" applyFont="1" applyFill="1" applyBorder="1" applyAlignment="1">
      <alignment horizontal="center" vertical="center"/>
    </xf>
    <xf numFmtId="3" fontId="32" fillId="0" borderId="19" xfId="42" applyNumberFormat="1" applyFont="1" applyFill="1" applyBorder="1" applyAlignment="1">
      <alignment/>
    </xf>
    <xf numFmtId="0" fontId="0" fillId="0" borderId="0" xfId="0" applyFill="1" applyBorder="1" applyAlignment="1">
      <alignment horizontal="justify" wrapText="1"/>
    </xf>
    <xf numFmtId="0" fontId="32" fillId="0" borderId="0" xfId="73" applyFont="1" applyFill="1" applyBorder="1" applyAlignment="1">
      <alignment horizontal="left" vertical="center"/>
      <protection/>
    </xf>
    <xf numFmtId="14" fontId="32" fillId="0" borderId="0" xfId="0" applyNumberFormat="1" applyFont="1" applyFill="1" applyBorder="1" applyAlignment="1">
      <alignment horizontal="center" vertical="center"/>
    </xf>
    <xf numFmtId="14" fontId="32" fillId="0" borderId="9" xfId="42" applyNumberFormat="1" applyFont="1" applyFill="1" applyBorder="1" applyAlignment="1">
      <alignment horizontal="right" vertical="center" wrapText="1"/>
    </xf>
    <xf numFmtId="165" fontId="33" fillId="0" borderId="0" xfId="42" applyNumberFormat="1" applyFont="1" applyFill="1" applyBorder="1" applyAlignment="1">
      <alignment horizontal="right" vertical="center"/>
    </xf>
    <xf numFmtId="3" fontId="32" fillId="0" borderId="0" xfId="0" applyNumberFormat="1" applyFont="1" applyFill="1" applyBorder="1" applyAlignment="1">
      <alignment vertical="center"/>
    </xf>
    <xf numFmtId="0" fontId="32" fillId="0" borderId="0" xfId="73" applyFont="1" applyFill="1" applyBorder="1" applyAlignment="1">
      <alignment horizontal="left" vertical="top"/>
      <protection/>
    </xf>
    <xf numFmtId="0" fontId="32" fillId="0" borderId="0" xfId="0" applyFont="1" applyFill="1" applyBorder="1" applyAlignment="1">
      <alignment horizontal="left" vertical="center" wrapText="1"/>
    </xf>
    <xf numFmtId="0" fontId="39" fillId="0" borderId="0" xfId="0" applyFont="1" applyFill="1" applyBorder="1" applyAlignment="1">
      <alignment vertical="center" wrapText="1"/>
    </xf>
    <xf numFmtId="41" fontId="32" fillId="0" borderId="0" xfId="42" applyNumberFormat="1" applyFont="1" applyFill="1" applyBorder="1" applyAlignment="1">
      <alignment horizontal="right" vertical="center" wrapText="1"/>
    </xf>
    <xf numFmtId="3" fontId="32" fillId="0" borderId="0" xfId="0" applyNumberFormat="1" applyFont="1" applyFill="1" applyBorder="1" applyAlignment="1">
      <alignment horizontal="right"/>
    </xf>
    <xf numFmtId="3" fontId="33" fillId="0" borderId="0" xfId="0" applyNumberFormat="1" applyFont="1" applyFill="1" applyBorder="1" applyAlignment="1">
      <alignment/>
    </xf>
    <xf numFmtId="0" fontId="32" fillId="0" borderId="0" xfId="0" applyFont="1" applyFill="1" applyBorder="1" applyAlignment="1" quotePrefix="1">
      <alignment vertical="center"/>
    </xf>
    <xf numFmtId="0" fontId="38" fillId="0" borderId="0" xfId="0" applyFont="1" applyFill="1" applyBorder="1" applyAlignment="1" quotePrefix="1">
      <alignment horizontal="left" vertical="center"/>
    </xf>
    <xf numFmtId="0" fontId="38" fillId="0" borderId="0" xfId="0" applyFont="1" applyFill="1" applyBorder="1" applyAlignment="1">
      <alignment horizontal="left" vertical="center" indent="1"/>
    </xf>
    <xf numFmtId="0" fontId="38" fillId="0" borderId="0" xfId="0" applyFont="1" applyFill="1" applyBorder="1" applyAlignment="1">
      <alignment horizontal="left" vertical="center"/>
    </xf>
    <xf numFmtId="3" fontId="37" fillId="0" borderId="0" xfId="0" applyNumberFormat="1" applyFont="1" applyFill="1" applyBorder="1" applyAlignment="1">
      <alignment horizontal="right" vertical="center"/>
    </xf>
    <xf numFmtId="41" fontId="38" fillId="0" borderId="0" xfId="0" applyNumberFormat="1" applyFont="1" applyFill="1" applyBorder="1" applyAlignment="1">
      <alignment horizontal="right" vertical="center"/>
    </xf>
    <xf numFmtId="165" fontId="38" fillId="0" borderId="0" xfId="42" applyNumberFormat="1" applyFont="1" applyFill="1" applyBorder="1" applyAlignment="1">
      <alignment vertical="center"/>
    </xf>
    <xf numFmtId="0" fontId="33" fillId="0" borderId="0" xfId="0" applyFont="1" applyFill="1" applyBorder="1" applyAlignment="1" quotePrefix="1">
      <alignment horizontal="left" vertical="center"/>
    </xf>
    <xf numFmtId="3" fontId="32" fillId="0" borderId="0" xfId="0" applyNumberFormat="1" applyFont="1" applyFill="1" applyBorder="1" applyAlignment="1">
      <alignment horizontal="right" vertical="center"/>
    </xf>
    <xf numFmtId="41" fontId="33" fillId="0" borderId="0" xfId="0" applyNumberFormat="1" applyFont="1" applyFill="1" applyBorder="1" applyAlignment="1">
      <alignment horizontal="right" vertical="center"/>
    </xf>
    <xf numFmtId="0" fontId="32" fillId="0" borderId="0" xfId="73" applyFont="1" applyFill="1" applyBorder="1" applyAlignment="1" quotePrefix="1">
      <alignment horizontal="left"/>
      <protection/>
    </xf>
    <xf numFmtId="0" fontId="33" fillId="0" borderId="0" xfId="0" applyNumberFormat="1" applyFont="1" applyFill="1" applyBorder="1" applyAlignment="1">
      <alignment horizontal="justify" vertical="center" wrapText="1"/>
    </xf>
    <xf numFmtId="0" fontId="39" fillId="0" borderId="0" xfId="0" applyFont="1" applyFill="1" applyBorder="1" applyAlignment="1">
      <alignment horizontal="justify" vertical="center" wrapText="1"/>
    </xf>
    <xf numFmtId="0" fontId="32"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39" fontId="33" fillId="0" borderId="0" xfId="42" applyNumberFormat="1" applyFont="1" applyFill="1" applyBorder="1" applyAlignment="1">
      <alignment horizontal="right" vertical="center"/>
    </xf>
    <xf numFmtId="9" fontId="33" fillId="0" borderId="0" xfId="42" applyNumberFormat="1" applyFont="1" applyFill="1" applyBorder="1" applyAlignment="1" quotePrefix="1">
      <alignment horizontal="right" vertical="center"/>
    </xf>
    <xf numFmtId="39" fontId="33" fillId="0" borderId="0" xfId="42" applyNumberFormat="1" applyFont="1" applyFill="1" applyBorder="1" applyAlignment="1" quotePrefix="1">
      <alignment horizontal="right" vertical="center"/>
    </xf>
    <xf numFmtId="41" fontId="32" fillId="0" borderId="0" xfId="42" applyNumberFormat="1" applyFont="1" applyFill="1" applyBorder="1" applyAlignment="1">
      <alignment horizontal="right" wrapText="1"/>
    </xf>
    <xf numFmtId="0" fontId="44" fillId="0" borderId="0" xfId="0" applyFont="1" applyFill="1" applyAlignment="1">
      <alignment horizontal="justify" wrapText="1"/>
    </xf>
    <xf numFmtId="41" fontId="38" fillId="0" borderId="0" xfId="0" applyNumberFormat="1" applyFont="1" applyFill="1" applyBorder="1" applyAlignment="1">
      <alignment horizontal="center"/>
    </xf>
    <xf numFmtId="0" fontId="37" fillId="0" borderId="0" xfId="0" applyFont="1" applyFill="1" applyBorder="1" applyAlignment="1">
      <alignment horizontal="left"/>
    </xf>
    <xf numFmtId="0" fontId="32" fillId="0" borderId="0" xfId="0" applyFont="1" applyBorder="1" applyAlignment="1" quotePrefix="1">
      <alignmen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41" fontId="33" fillId="0" borderId="0" xfId="0" applyNumberFormat="1" applyFont="1" applyBorder="1" applyAlignment="1">
      <alignment horizontal="right" vertical="center"/>
    </xf>
    <xf numFmtId="41" fontId="33" fillId="0" borderId="0" xfId="0" applyNumberFormat="1" applyFont="1" applyBorder="1" applyAlignment="1">
      <alignment horizontal="right"/>
    </xf>
    <xf numFmtId="3" fontId="32" fillId="0" borderId="0" xfId="0" applyNumberFormat="1" applyFont="1" applyBorder="1" applyAlignment="1">
      <alignment/>
    </xf>
    <xf numFmtId="0" fontId="32" fillId="0" borderId="0" xfId="0" applyFont="1" applyBorder="1" applyAlignment="1">
      <alignment/>
    </xf>
    <xf numFmtId="41" fontId="32" fillId="0" borderId="9" xfId="42" applyNumberFormat="1" applyFont="1" applyFill="1" applyBorder="1" applyAlignment="1">
      <alignment horizontal="center" vertical="center" wrapText="1"/>
    </xf>
    <xf numFmtId="14" fontId="32" fillId="0" borderId="9" xfId="42" applyNumberFormat="1" applyFont="1" applyBorder="1" applyAlignment="1">
      <alignment horizontal="right" vertical="center" wrapText="1"/>
    </xf>
    <xf numFmtId="0" fontId="32" fillId="0" borderId="9" xfId="0" applyFont="1" applyBorder="1" applyAlignment="1">
      <alignment horizontal="left"/>
    </xf>
    <xf numFmtId="41" fontId="32" fillId="0" borderId="9" xfId="0" applyNumberFormat="1" applyFont="1" applyBorder="1" applyAlignment="1">
      <alignment/>
    </xf>
    <xf numFmtId="3" fontId="32" fillId="0" borderId="0" xfId="0" applyNumberFormat="1" applyFont="1" applyBorder="1" applyAlignment="1">
      <alignment/>
    </xf>
    <xf numFmtId="0" fontId="33" fillId="0" borderId="0" xfId="0" applyFont="1" applyBorder="1" applyAlignment="1" quotePrefix="1">
      <alignment horizontal="left" vertical="center"/>
    </xf>
    <xf numFmtId="165" fontId="33" fillId="0" borderId="0" xfId="42" applyNumberFormat="1" applyFont="1" applyBorder="1" applyAlignment="1">
      <alignment horizontal="left" vertical="center"/>
    </xf>
    <xf numFmtId="0" fontId="33" fillId="0" borderId="8" xfId="0" applyFont="1" applyBorder="1" applyAlignment="1" quotePrefix="1">
      <alignment horizontal="left" vertical="center"/>
    </xf>
    <xf numFmtId="0" fontId="32" fillId="0" borderId="8" xfId="0" applyFont="1" applyBorder="1" applyAlignment="1">
      <alignment/>
    </xf>
    <xf numFmtId="0" fontId="33" fillId="0" borderId="8" xfId="0" applyFont="1" applyBorder="1" applyAlignment="1">
      <alignment horizontal="left" vertical="center"/>
    </xf>
    <xf numFmtId="165" fontId="33" fillId="0" borderId="8" xfId="42" applyNumberFormat="1" applyFont="1" applyBorder="1" applyAlignment="1">
      <alignment horizontal="left" vertical="center"/>
    </xf>
    <xf numFmtId="41" fontId="33" fillId="0" borderId="8" xfId="0" applyNumberFormat="1" applyFont="1" applyFill="1" applyBorder="1" applyAlignment="1">
      <alignment horizontal="right" vertical="center"/>
    </xf>
    <xf numFmtId="41" fontId="32" fillId="0" borderId="9" xfId="0" applyNumberFormat="1" applyFont="1" applyFill="1" applyBorder="1" applyAlignment="1">
      <alignment horizontal="right"/>
    </xf>
    <xf numFmtId="41" fontId="33" fillId="0" borderId="0" xfId="0" applyNumberFormat="1" applyFont="1" applyFill="1" applyBorder="1" applyAlignment="1">
      <alignment horizontal="right"/>
    </xf>
    <xf numFmtId="165" fontId="33" fillId="25" borderId="0" xfId="42" applyNumberFormat="1" applyFont="1" applyFill="1" applyBorder="1" applyAlignment="1">
      <alignment horizontal="left" vertical="center"/>
    </xf>
    <xf numFmtId="3" fontId="32" fillId="0" borderId="0" xfId="0" applyNumberFormat="1" applyFont="1" applyBorder="1" applyAlignment="1">
      <alignment vertical="center"/>
    </xf>
    <xf numFmtId="0" fontId="32" fillId="0" borderId="0" xfId="0" applyFont="1" applyBorder="1" applyAlignment="1">
      <alignment vertical="center"/>
    </xf>
    <xf numFmtId="0" fontId="33" fillId="0" borderId="12" xfId="0" applyFont="1" applyBorder="1" applyAlignment="1" quotePrefix="1">
      <alignment horizontal="left" vertical="center"/>
    </xf>
    <xf numFmtId="0" fontId="32" fillId="0" borderId="12" xfId="0" applyFont="1" applyBorder="1" applyAlignment="1">
      <alignment/>
    </xf>
    <xf numFmtId="0" fontId="33" fillId="0" borderId="12" xfId="0" applyFont="1" applyBorder="1" applyAlignment="1">
      <alignment horizontal="left" vertical="center"/>
    </xf>
    <xf numFmtId="165" fontId="33" fillId="0" borderId="12" xfId="42" applyNumberFormat="1" applyFont="1" applyBorder="1" applyAlignment="1">
      <alignment horizontal="left" vertical="center"/>
    </xf>
    <xf numFmtId="41" fontId="33" fillId="0" borderId="12" xfId="0" applyNumberFormat="1" applyFont="1" applyFill="1" applyBorder="1" applyAlignment="1">
      <alignment horizontal="right" vertical="center"/>
    </xf>
    <xf numFmtId="0" fontId="32" fillId="0" borderId="0" xfId="0" applyFont="1" applyBorder="1" applyAlignment="1" quotePrefix="1">
      <alignment horizontal="left" vertical="center"/>
    </xf>
    <xf numFmtId="0" fontId="32" fillId="0" borderId="9" xfId="0" applyFont="1" applyBorder="1" applyAlignment="1">
      <alignment horizontal="left" vertical="center"/>
    </xf>
    <xf numFmtId="0" fontId="32" fillId="0" borderId="9" xfId="0" applyFont="1" applyBorder="1" applyAlignment="1">
      <alignment vertical="center"/>
    </xf>
    <xf numFmtId="0" fontId="33" fillId="0" borderId="9" xfId="0" applyFont="1" applyBorder="1" applyAlignment="1">
      <alignment horizontal="left" vertical="center"/>
    </xf>
    <xf numFmtId="41" fontId="32" fillId="0" borderId="9" xfId="0" applyNumberFormat="1" applyFont="1" applyFill="1" applyBorder="1" applyAlignment="1">
      <alignment horizontal="right" vertical="center"/>
    </xf>
    <xf numFmtId="165" fontId="33" fillId="0" borderId="0" xfId="42" applyNumberFormat="1" applyFont="1" applyBorder="1" applyAlignment="1">
      <alignment horizontal="right" vertical="center"/>
    </xf>
    <xf numFmtId="41" fontId="33" fillId="0" borderId="0" xfId="42" applyNumberFormat="1" applyFont="1" applyBorder="1" applyAlignment="1">
      <alignment horizontal="right" vertical="center" wrapText="1"/>
    </xf>
    <xf numFmtId="165" fontId="32" fillId="0" borderId="0" xfId="42" applyNumberFormat="1" applyFont="1" applyBorder="1" applyAlignment="1">
      <alignment horizontal="right" vertical="center"/>
    </xf>
    <xf numFmtId="0" fontId="32" fillId="0" borderId="0" xfId="73" applyFont="1" applyBorder="1" applyAlignment="1" quotePrefix="1">
      <alignment horizontal="left" vertical="center"/>
      <protection/>
    </xf>
    <xf numFmtId="0" fontId="32" fillId="0" borderId="0" xfId="73" applyFont="1" applyBorder="1" applyAlignment="1" quotePrefix="1">
      <alignment horizontal="left"/>
      <protection/>
    </xf>
    <xf numFmtId="41" fontId="33" fillId="25" borderId="0" xfId="42" applyNumberFormat="1" applyFont="1" applyFill="1" applyBorder="1" applyAlignment="1">
      <alignment horizontal="right" wrapText="1"/>
    </xf>
    <xf numFmtId="41" fontId="33" fillId="0" borderId="0" xfId="42" applyNumberFormat="1" applyFont="1" applyBorder="1" applyAlignment="1">
      <alignment horizontal="right" wrapText="1"/>
    </xf>
    <xf numFmtId="41" fontId="33" fillId="25" borderId="0" xfId="0" applyNumberFormat="1" applyFont="1" applyFill="1" applyBorder="1" applyAlignment="1">
      <alignment horizontal="right"/>
    </xf>
    <xf numFmtId="0" fontId="33" fillId="25" borderId="0" xfId="0" applyFont="1" applyFill="1" applyBorder="1" applyAlignment="1" quotePrefix="1">
      <alignment horizontal="left"/>
    </xf>
    <xf numFmtId="0" fontId="32" fillId="25" borderId="0" xfId="0" applyFont="1" applyFill="1" applyBorder="1" applyAlignment="1">
      <alignment/>
    </xf>
    <xf numFmtId="0" fontId="33" fillId="25" borderId="0" xfId="0" applyFont="1" applyFill="1" applyBorder="1" applyAlignment="1">
      <alignment horizontal="left"/>
    </xf>
    <xf numFmtId="0" fontId="33" fillId="0" borderId="16" xfId="0" applyFont="1" applyBorder="1" applyAlignment="1">
      <alignment horizontal="left" vertical="center"/>
    </xf>
    <xf numFmtId="0" fontId="33" fillId="0" borderId="16" xfId="0" applyFont="1" applyBorder="1" applyAlignment="1" quotePrefix="1">
      <alignment horizontal="left" vertical="center"/>
    </xf>
    <xf numFmtId="0" fontId="32" fillId="0" borderId="16" xfId="0" applyFont="1" applyBorder="1" applyAlignment="1">
      <alignment horizontal="center"/>
    </xf>
    <xf numFmtId="165" fontId="32" fillId="0" borderId="16" xfId="42" applyNumberFormat="1" applyFont="1" applyBorder="1" applyAlignment="1">
      <alignment horizontal="right" vertical="center"/>
    </xf>
    <xf numFmtId="41" fontId="33" fillId="0" borderId="0" xfId="42" applyNumberFormat="1" applyFont="1" applyBorder="1" applyAlignment="1" quotePrefix="1">
      <alignment horizontal="right"/>
    </xf>
    <xf numFmtId="41" fontId="33" fillId="0" borderId="0" xfId="42" applyNumberFormat="1" applyFont="1" applyFill="1" applyBorder="1" applyAlignment="1">
      <alignment horizontal="right"/>
    </xf>
    <xf numFmtId="0" fontId="33" fillId="0" borderId="17" xfId="0" applyFont="1" applyBorder="1" applyAlignment="1" quotePrefix="1">
      <alignment vertical="center"/>
    </xf>
    <xf numFmtId="41" fontId="32" fillId="0" borderId="16" xfId="0" applyNumberFormat="1" applyFont="1" applyBorder="1" applyAlignment="1">
      <alignment vertical="center"/>
    </xf>
    <xf numFmtId="165" fontId="32" fillId="0" borderId="16" xfId="42" applyNumberFormat="1" applyFont="1" applyBorder="1" applyAlignment="1">
      <alignment vertical="center"/>
    </xf>
    <xf numFmtId="0" fontId="32" fillId="0" borderId="0" xfId="0" applyFont="1" applyBorder="1" applyAlignment="1">
      <alignment horizontal="left" vertical="center" wrapText="1"/>
    </xf>
    <xf numFmtId="165" fontId="33" fillId="0" borderId="0" xfId="42" applyNumberFormat="1" applyFont="1" applyBorder="1" applyAlignment="1">
      <alignment horizontal="right" vertical="center" wrapText="1"/>
    </xf>
    <xf numFmtId="3" fontId="32" fillId="0" borderId="0" xfId="0" applyNumberFormat="1" applyFont="1" applyBorder="1" applyAlignment="1">
      <alignment vertical="center" wrapText="1"/>
    </xf>
    <xf numFmtId="0" fontId="32" fillId="0" borderId="0" xfId="0" applyFont="1" applyBorder="1" applyAlignment="1">
      <alignment vertical="center" wrapText="1"/>
    </xf>
    <xf numFmtId="0" fontId="32" fillId="0" borderId="0" xfId="0" applyFont="1" applyBorder="1" applyAlignment="1" quotePrefix="1">
      <alignment horizontal="left" vertical="top"/>
    </xf>
    <xf numFmtId="3" fontId="32" fillId="0" borderId="0" xfId="42" applyNumberFormat="1" applyFont="1" applyBorder="1" applyAlignment="1">
      <alignment horizontal="justify" vertical="top" wrapText="1"/>
    </xf>
    <xf numFmtId="41" fontId="32" fillId="0" borderId="0" xfId="42" applyNumberFormat="1" applyFont="1" applyBorder="1" applyAlignment="1" quotePrefix="1">
      <alignment horizontal="right" vertical="top"/>
    </xf>
    <xf numFmtId="41" fontId="32" fillId="0" borderId="0" xfId="42" applyNumberFormat="1" applyFont="1" applyBorder="1" applyAlignment="1">
      <alignment horizontal="right" vertical="top"/>
    </xf>
    <xf numFmtId="3" fontId="33" fillId="0" borderId="0" xfId="42" applyNumberFormat="1" applyFont="1" applyBorder="1" applyAlignment="1" quotePrefix="1">
      <alignment horizontal="justify" vertical="center" wrapText="1"/>
    </xf>
    <xf numFmtId="41" fontId="32" fillId="0" borderId="0" xfId="42" applyNumberFormat="1" applyFont="1" applyBorder="1" applyAlignment="1">
      <alignment horizontal="right" vertical="center"/>
    </xf>
    <xf numFmtId="41" fontId="32" fillId="0" borderId="0" xfId="42" applyNumberFormat="1" applyFont="1" applyBorder="1" applyAlignment="1" quotePrefix="1">
      <alignment horizontal="right" vertical="center"/>
    </xf>
    <xf numFmtId="41" fontId="38" fillId="0" borderId="0" xfId="42" applyNumberFormat="1" applyFont="1" applyFill="1" applyBorder="1" applyAlignment="1" quotePrefix="1">
      <alignment horizontal="right"/>
    </xf>
    <xf numFmtId="41" fontId="32" fillId="0" borderId="0" xfId="42" applyNumberFormat="1" applyFont="1" applyBorder="1" applyAlignment="1" quotePrefix="1">
      <alignment horizontal="right"/>
    </xf>
    <xf numFmtId="0" fontId="33" fillId="0" borderId="0" xfId="0" applyFont="1" applyAlignment="1" quotePrefix="1">
      <alignment horizontal="left" indent="1"/>
    </xf>
    <xf numFmtId="0" fontId="33" fillId="0" borderId="12" xfId="0" applyFont="1" applyBorder="1" applyAlignment="1" quotePrefix="1">
      <alignment/>
    </xf>
    <xf numFmtId="41" fontId="32" fillId="0" borderId="12" xfId="0" applyNumberFormat="1" applyFont="1" applyBorder="1" applyAlignment="1">
      <alignment horizontal="right"/>
    </xf>
    <xf numFmtId="0" fontId="33" fillId="0" borderId="9" xfId="0" applyFont="1" applyBorder="1" applyAlignment="1" quotePrefix="1">
      <alignment horizontal="left" vertical="center"/>
    </xf>
    <xf numFmtId="0" fontId="33" fillId="0" borderId="0" xfId="0" applyFont="1" applyBorder="1" applyAlignment="1">
      <alignment horizontal="left" indent="1"/>
    </xf>
    <xf numFmtId="41" fontId="33" fillId="0" borderId="0" xfId="0" applyNumberFormat="1" applyFont="1" applyBorder="1" applyAlignment="1">
      <alignment horizontal="center" vertical="center"/>
    </xf>
    <xf numFmtId="0" fontId="33" fillId="0" borderId="9" xfId="0" applyFont="1" applyBorder="1" applyAlignment="1">
      <alignment horizontal="left" indent="1"/>
    </xf>
    <xf numFmtId="41" fontId="33" fillId="0" borderId="9" xfId="0" applyNumberFormat="1" applyFont="1" applyBorder="1" applyAlignment="1">
      <alignment horizontal="right" vertical="center"/>
    </xf>
    <xf numFmtId="41" fontId="33" fillId="0" borderId="9" xfId="0" applyNumberFormat="1" applyFont="1" applyBorder="1" applyAlignment="1">
      <alignment horizontal="right"/>
    </xf>
    <xf numFmtId="0" fontId="32" fillId="0" borderId="19" xfId="0" applyFont="1" applyBorder="1" applyAlignment="1">
      <alignment horizontal="left"/>
    </xf>
    <xf numFmtId="0" fontId="33" fillId="0" borderId="19" xfId="0" applyFont="1" applyBorder="1" applyAlignment="1">
      <alignment horizontal="left"/>
    </xf>
    <xf numFmtId="0" fontId="33" fillId="0" borderId="19" xfId="0" applyFont="1" applyBorder="1" applyAlignment="1" quotePrefix="1">
      <alignment horizontal="left"/>
    </xf>
    <xf numFmtId="41" fontId="32" fillId="0" borderId="19" xfId="0" applyNumberFormat="1" applyFont="1" applyBorder="1" applyAlignment="1">
      <alignment horizontal="right"/>
    </xf>
    <xf numFmtId="14" fontId="32" fillId="0" borderId="9" xfId="42" applyNumberFormat="1" applyFont="1" applyBorder="1" applyAlignment="1">
      <alignment horizontal="right" wrapText="1"/>
    </xf>
    <xf numFmtId="41" fontId="33" fillId="0" borderId="0" xfId="0" applyNumberFormat="1" applyFont="1" applyBorder="1" applyAlignment="1">
      <alignment horizontal="left" vertical="center"/>
    </xf>
    <xf numFmtId="0" fontId="38" fillId="0" borderId="0" xfId="0" applyFont="1" applyBorder="1" applyAlignment="1">
      <alignment horizontal="left" vertical="center"/>
    </xf>
    <xf numFmtId="0" fontId="38" fillId="0" borderId="0" xfId="0" applyFont="1" applyBorder="1" applyAlignment="1" quotePrefix="1">
      <alignment horizontal="left" indent="2"/>
    </xf>
    <xf numFmtId="0" fontId="37" fillId="0" borderId="0" xfId="0" applyFont="1" applyBorder="1" applyAlignment="1">
      <alignment/>
    </xf>
    <xf numFmtId="0" fontId="38" fillId="0" borderId="0" xfId="0" applyFont="1" applyBorder="1" applyAlignment="1" quotePrefix="1">
      <alignment horizontal="left" vertical="center"/>
    </xf>
    <xf numFmtId="41" fontId="38" fillId="0" borderId="0" xfId="0" applyNumberFormat="1" applyFont="1" applyBorder="1" applyAlignment="1">
      <alignment horizontal="right" vertical="center"/>
    </xf>
    <xf numFmtId="165" fontId="38" fillId="0" borderId="0" xfId="42" applyNumberFormat="1" applyFont="1" applyBorder="1" applyAlignment="1">
      <alignment horizontal="right"/>
    </xf>
    <xf numFmtId="3" fontId="37" fillId="0" borderId="0" xfId="0" applyNumberFormat="1" applyFont="1" applyBorder="1" applyAlignment="1">
      <alignment/>
    </xf>
    <xf numFmtId="0" fontId="33" fillId="0" borderId="16" xfId="0" applyFont="1" applyBorder="1" applyAlignment="1" quotePrefix="1">
      <alignment/>
    </xf>
    <xf numFmtId="41" fontId="32" fillId="25" borderId="16" xfId="0" applyNumberFormat="1" applyFont="1" applyFill="1" applyBorder="1" applyAlignment="1">
      <alignment horizontal="left" vertical="center"/>
    </xf>
    <xf numFmtId="41" fontId="32" fillId="0" borderId="16" xfId="0" applyNumberFormat="1" applyFont="1" applyBorder="1" applyAlignment="1">
      <alignment horizontal="right"/>
    </xf>
    <xf numFmtId="43" fontId="32" fillId="0" borderId="0" xfId="0" applyNumberFormat="1" applyFont="1" applyBorder="1" applyAlignment="1">
      <alignment/>
    </xf>
    <xf numFmtId="0" fontId="32" fillId="0" borderId="0" xfId="0" applyFont="1" applyBorder="1" applyAlignment="1">
      <alignment horizontal="left"/>
    </xf>
    <xf numFmtId="37" fontId="33" fillId="0" borderId="0" xfId="0" applyNumberFormat="1" applyFont="1" applyBorder="1" applyAlignment="1">
      <alignment horizontal="right"/>
    </xf>
    <xf numFmtId="41" fontId="38" fillId="0" borderId="0" xfId="0" applyNumberFormat="1" applyFont="1" applyAlignment="1">
      <alignment horizontal="center"/>
    </xf>
    <xf numFmtId="0" fontId="32" fillId="0" borderId="0" xfId="0" applyFont="1" applyAlignment="1">
      <alignment horizontal="center"/>
    </xf>
    <xf numFmtId="41" fontId="32" fillId="0" borderId="0" xfId="0" applyNumberFormat="1" applyFont="1" applyAlignment="1">
      <alignment horizontal="center"/>
    </xf>
    <xf numFmtId="0" fontId="32" fillId="0" borderId="0" xfId="0" applyFont="1" applyBorder="1" applyAlignment="1">
      <alignment horizontal="center" vertical="top"/>
    </xf>
    <xf numFmtId="41" fontId="32" fillId="0" borderId="0" xfId="0" applyNumberFormat="1" applyFont="1" applyBorder="1" applyAlignment="1">
      <alignment horizontal="center" vertical="top"/>
    </xf>
    <xf numFmtId="0" fontId="32" fillId="0" borderId="0" xfId="68" applyFont="1" applyBorder="1" applyAlignment="1">
      <alignment/>
      <protection/>
    </xf>
    <xf numFmtId="165" fontId="47" fillId="0" borderId="0" xfId="71" applyNumberFormat="1" applyFont="1" applyAlignment="1">
      <alignment/>
      <protection/>
    </xf>
    <xf numFmtId="165" fontId="47" fillId="0" borderId="0" xfId="71" applyNumberFormat="1" applyFont="1" applyAlignment="1">
      <alignment horizontal="right"/>
      <protection/>
    </xf>
    <xf numFmtId="165" fontId="47" fillId="0" borderId="0" xfId="71" applyNumberFormat="1" applyFont="1" applyBorder="1" applyAlignment="1">
      <alignment horizontal="right"/>
      <protection/>
    </xf>
    <xf numFmtId="165" fontId="32" fillId="0" borderId="0" xfId="42" applyNumberFormat="1" applyFont="1" applyAlignment="1">
      <alignment horizontal="right"/>
    </xf>
    <xf numFmtId="165" fontId="48" fillId="0" borderId="0" xfId="42" applyNumberFormat="1" applyFont="1" applyAlignment="1">
      <alignment horizontal="right"/>
    </xf>
    <xf numFmtId="0" fontId="48" fillId="0" borderId="0" xfId="68" applyFont="1">
      <alignment/>
      <protection/>
    </xf>
    <xf numFmtId="165" fontId="48" fillId="0" borderId="0" xfId="42" applyNumberFormat="1" applyFont="1" applyAlignment="1">
      <alignment/>
    </xf>
    <xf numFmtId="37" fontId="33" fillId="0" borderId="9" xfId="72" applyNumberFormat="1" applyFont="1" applyBorder="1" applyAlignment="1">
      <alignment horizontal="left"/>
      <protection/>
    </xf>
    <xf numFmtId="37" fontId="32" fillId="0" borderId="9" xfId="72" applyNumberFormat="1" applyFont="1" applyBorder="1" applyAlignment="1">
      <alignment horizontal="left"/>
      <protection/>
    </xf>
    <xf numFmtId="37" fontId="33" fillId="0" borderId="9" xfId="72" applyNumberFormat="1" applyFont="1" applyBorder="1" applyAlignment="1">
      <alignment horizontal="right"/>
      <protection/>
    </xf>
    <xf numFmtId="165" fontId="33" fillId="0" borderId="9" xfId="42" applyNumberFormat="1" applyFont="1" applyBorder="1" applyAlignment="1">
      <alignment/>
    </xf>
    <xf numFmtId="165" fontId="48" fillId="0" borderId="0" xfId="42" applyNumberFormat="1" applyFont="1" applyBorder="1" applyAlignment="1">
      <alignment/>
    </xf>
    <xf numFmtId="37" fontId="33" fillId="0" borderId="0" xfId="72" applyNumberFormat="1" applyFont="1" applyBorder="1" applyAlignment="1">
      <alignment horizontal="left" vertical="center"/>
      <protection/>
    </xf>
    <xf numFmtId="37" fontId="32" fillId="0" borderId="0" xfId="72" applyNumberFormat="1" applyFont="1" applyBorder="1" applyAlignment="1">
      <alignment horizontal="left" vertical="center"/>
      <protection/>
    </xf>
    <xf numFmtId="37" fontId="33" fillId="0" borderId="0" xfId="72" applyNumberFormat="1" applyFont="1" applyBorder="1" applyAlignment="1">
      <alignment horizontal="right" vertical="center"/>
      <protection/>
    </xf>
    <xf numFmtId="165" fontId="33" fillId="0" borderId="0" xfId="42" applyNumberFormat="1" applyFont="1" applyAlignment="1">
      <alignment vertical="center"/>
    </xf>
    <xf numFmtId="165" fontId="48" fillId="0" borderId="0" xfId="42" applyNumberFormat="1" applyFont="1" applyAlignment="1">
      <alignment vertical="center"/>
    </xf>
    <xf numFmtId="37" fontId="32" fillId="0" borderId="20" xfId="70" applyNumberFormat="1" applyFont="1" applyFill="1" applyBorder="1" applyAlignment="1">
      <alignment horizontal="center" vertical="center"/>
      <protection/>
    </xf>
    <xf numFmtId="37" fontId="32" fillId="0" borderId="20" xfId="70" applyNumberFormat="1" applyFont="1" applyFill="1" applyBorder="1" applyAlignment="1">
      <alignment horizontal="center" vertical="center" wrapText="1"/>
      <protection/>
    </xf>
    <xf numFmtId="43" fontId="32" fillId="0" borderId="20" xfId="42" applyFont="1" applyFill="1" applyBorder="1" applyAlignment="1">
      <alignment horizontal="right" vertical="center" wrapText="1"/>
    </xf>
    <xf numFmtId="37" fontId="32" fillId="0" borderId="20" xfId="70" applyNumberFormat="1" applyFont="1" applyFill="1" applyBorder="1" applyAlignment="1">
      <alignment horizontal="right" vertical="center"/>
      <protection/>
    </xf>
    <xf numFmtId="14" fontId="32" fillId="0" borderId="20" xfId="42" applyNumberFormat="1" applyFont="1" applyFill="1" applyBorder="1" applyAlignment="1">
      <alignment horizontal="right" vertical="center" wrapText="1"/>
    </xf>
    <xf numFmtId="165" fontId="49" fillId="0" borderId="0" xfId="42" applyNumberFormat="1" applyFont="1" applyBorder="1" applyAlignment="1">
      <alignment horizontal="center" vertical="center" wrapText="1"/>
    </xf>
    <xf numFmtId="37" fontId="32" fillId="0" borderId="17" xfId="70" applyNumberFormat="1" applyFont="1" applyBorder="1" applyAlignment="1">
      <alignment horizontal="left"/>
      <protection/>
    </xf>
    <xf numFmtId="37" fontId="32" fillId="0" borderId="0" xfId="70" applyNumberFormat="1" applyFont="1" applyBorder="1" applyAlignment="1">
      <alignment horizontal="left" indent="1"/>
      <protection/>
    </xf>
    <xf numFmtId="37" fontId="32" fillId="0" borderId="17" xfId="70" applyNumberFormat="1" applyFont="1" applyBorder="1" applyAlignment="1" quotePrefix="1">
      <alignment horizontal="center"/>
      <protection/>
    </xf>
    <xf numFmtId="37" fontId="33" fillId="0" borderId="0" xfId="70" applyNumberFormat="1" applyFont="1" applyBorder="1" applyAlignment="1">
      <alignment horizontal="center"/>
      <protection/>
    </xf>
    <xf numFmtId="37" fontId="32" fillId="0" borderId="17" xfId="70" applyNumberFormat="1" applyFont="1" applyBorder="1" applyAlignment="1" quotePrefix="1">
      <alignment horizontal="right"/>
      <protection/>
    </xf>
    <xf numFmtId="37" fontId="32" fillId="0" borderId="0" xfId="70" applyNumberFormat="1" applyFont="1" applyBorder="1" applyAlignment="1" quotePrefix="1">
      <alignment horizontal="right"/>
      <protection/>
    </xf>
    <xf numFmtId="165" fontId="32" fillId="0" borderId="17" xfId="42" applyNumberFormat="1" applyFont="1" applyBorder="1" applyAlignment="1">
      <alignment horizontal="right"/>
    </xf>
    <xf numFmtId="165" fontId="49" fillId="0" borderId="0" xfId="42" applyNumberFormat="1" applyFont="1" applyBorder="1" applyAlignment="1">
      <alignment horizontal="right"/>
    </xf>
    <xf numFmtId="37" fontId="48" fillId="0" borderId="0" xfId="68" applyNumberFormat="1" applyFont="1">
      <alignment/>
      <protection/>
    </xf>
    <xf numFmtId="37" fontId="33" fillId="0" borderId="14" xfId="70" applyNumberFormat="1" applyFont="1" applyBorder="1" applyAlignment="1">
      <alignment horizontal="left"/>
      <protection/>
    </xf>
    <xf numFmtId="37" fontId="33" fillId="0" borderId="0" xfId="70" applyNumberFormat="1" applyFont="1" applyBorder="1" applyAlignment="1">
      <alignment horizontal="left" indent="1"/>
      <protection/>
    </xf>
    <xf numFmtId="37" fontId="33" fillId="0" borderId="14" xfId="70" applyNumberFormat="1" applyFont="1" applyBorder="1" applyAlignment="1" quotePrefix="1">
      <alignment horizontal="center"/>
      <protection/>
    </xf>
    <xf numFmtId="165" fontId="33" fillId="0" borderId="14" xfId="42" applyNumberFormat="1" applyFont="1" applyBorder="1" applyAlignment="1">
      <alignment horizontal="right"/>
    </xf>
    <xf numFmtId="37" fontId="33" fillId="0" borderId="0" xfId="70" applyNumberFormat="1" applyFont="1" applyBorder="1" applyAlignment="1" quotePrefix="1">
      <alignment horizontal="right"/>
      <protection/>
    </xf>
    <xf numFmtId="165" fontId="48" fillId="0" borderId="0" xfId="42" applyNumberFormat="1" applyFont="1" applyBorder="1" applyAlignment="1">
      <alignment horizontal="right"/>
    </xf>
    <xf numFmtId="37" fontId="32" fillId="0" borderId="17" xfId="70" applyNumberFormat="1" applyFont="1" applyBorder="1" applyAlignment="1">
      <alignment horizontal="left" indent="1"/>
      <protection/>
    </xf>
    <xf numFmtId="165" fontId="48" fillId="0" borderId="0" xfId="42" applyNumberFormat="1" applyFont="1" applyAlignment="1">
      <alignment/>
    </xf>
    <xf numFmtId="37" fontId="33" fillId="0" borderId="0" xfId="70" applyNumberFormat="1" applyFont="1" applyBorder="1" applyAlignment="1">
      <alignment horizontal="left"/>
      <protection/>
    </xf>
    <xf numFmtId="37" fontId="33" fillId="0" borderId="14" xfId="70" applyNumberFormat="1" applyFont="1" applyBorder="1" applyAlignment="1" quotePrefix="1">
      <alignment horizontal="right"/>
      <protection/>
    </xf>
    <xf numFmtId="37" fontId="33" fillId="0" borderId="0" xfId="70" applyNumberFormat="1" applyFont="1" applyBorder="1" applyAlignment="1">
      <alignment horizontal="right"/>
      <protection/>
    </xf>
    <xf numFmtId="37" fontId="32" fillId="0" borderId="14" xfId="70" applyNumberFormat="1" applyFont="1" applyBorder="1" applyAlignment="1">
      <alignment horizontal="left"/>
      <protection/>
    </xf>
    <xf numFmtId="37" fontId="32" fillId="0" borderId="14" xfId="70" applyNumberFormat="1" applyFont="1" applyBorder="1" applyAlignment="1" quotePrefix="1">
      <alignment horizontal="center"/>
      <protection/>
    </xf>
    <xf numFmtId="37" fontId="33" fillId="0" borderId="0" xfId="70" applyNumberFormat="1" applyFont="1" applyBorder="1" applyAlignment="1" quotePrefix="1">
      <alignment horizontal="center"/>
      <protection/>
    </xf>
    <xf numFmtId="165" fontId="32" fillId="0" borderId="14" xfId="42" applyNumberFormat="1" applyFont="1" applyBorder="1" applyAlignment="1">
      <alignment horizontal="right"/>
    </xf>
    <xf numFmtId="165" fontId="32" fillId="0" borderId="0" xfId="42" applyNumberFormat="1" applyFont="1" applyBorder="1" applyAlignment="1">
      <alignment horizontal="right"/>
    </xf>
    <xf numFmtId="37" fontId="33" fillId="0" borderId="14" xfId="70" applyNumberFormat="1" applyFont="1" applyBorder="1" applyAlignment="1">
      <alignment horizontal="center"/>
      <protection/>
    </xf>
    <xf numFmtId="37" fontId="33" fillId="0" borderId="14" xfId="70" applyNumberFormat="1" applyFont="1" applyBorder="1" applyAlignment="1">
      <alignment horizontal="right"/>
      <protection/>
    </xf>
    <xf numFmtId="37" fontId="38" fillId="0" borderId="0" xfId="70" applyNumberFormat="1" applyFont="1" applyBorder="1" applyAlignment="1">
      <alignment horizontal="left"/>
      <protection/>
    </xf>
    <xf numFmtId="37" fontId="38" fillId="0" borderId="0" xfId="70" applyNumberFormat="1" applyFont="1" applyBorder="1" applyAlignment="1">
      <alignment horizontal="left" indent="2"/>
      <protection/>
    </xf>
    <xf numFmtId="37" fontId="38" fillId="0" borderId="0" xfId="70" applyNumberFormat="1" applyFont="1" applyBorder="1" applyAlignment="1" quotePrefix="1">
      <alignment horizontal="center"/>
      <protection/>
    </xf>
    <xf numFmtId="37" fontId="38" fillId="0" borderId="14" xfId="70" applyNumberFormat="1" applyFont="1" applyBorder="1" applyAlignment="1" quotePrefix="1">
      <alignment horizontal="right"/>
      <protection/>
    </xf>
    <xf numFmtId="37" fontId="38" fillId="0" borderId="0" xfId="70" applyNumberFormat="1" applyFont="1" applyBorder="1" applyAlignment="1" quotePrefix="1">
      <alignment horizontal="right"/>
      <protection/>
    </xf>
    <xf numFmtId="165" fontId="38" fillId="0" borderId="14" xfId="42" applyNumberFormat="1" applyFont="1" applyBorder="1" applyAlignment="1">
      <alignment horizontal="right"/>
    </xf>
    <xf numFmtId="37" fontId="32" fillId="0" borderId="18" xfId="70" applyNumberFormat="1" applyFont="1" applyBorder="1" applyAlignment="1">
      <alignment horizontal="left"/>
      <protection/>
    </xf>
    <xf numFmtId="37" fontId="32" fillId="0" borderId="18" xfId="70" applyNumberFormat="1" applyFont="1" applyBorder="1" applyAlignment="1">
      <alignment horizontal="center"/>
      <protection/>
    </xf>
    <xf numFmtId="165" fontId="32" fillId="0" borderId="18" xfId="68" applyNumberFormat="1" applyFont="1" applyBorder="1" applyAlignment="1">
      <alignment horizontal="right"/>
      <protection/>
    </xf>
    <xf numFmtId="165" fontId="32" fillId="0" borderId="0" xfId="68" applyNumberFormat="1" applyFont="1" applyBorder="1" applyAlignment="1">
      <alignment horizontal="right"/>
      <protection/>
    </xf>
    <xf numFmtId="37" fontId="33" fillId="0" borderId="14" xfId="70" applyNumberFormat="1" applyFont="1" applyFill="1" applyBorder="1" applyAlignment="1">
      <alignment horizontal="right"/>
      <protection/>
    </xf>
    <xf numFmtId="37" fontId="32" fillId="0" borderId="0" xfId="70" applyNumberFormat="1" applyFont="1" applyBorder="1" applyAlignment="1">
      <alignment horizontal="left"/>
      <protection/>
    </xf>
    <xf numFmtId="37" fontId="32" fillId="0" borderId="0" xfId="70" applyNumberFormat="1" applyFont="1" applyBorder="1" applyAlignment="1">
      <alignment horizontal="center"/>
      <protection/>
    </xf>
    <xf numFmtId="165" fontId="48" fillId="0" borderId="0" xfId="68" applyNumberFormat="1" applyFont="1">
      <alignment/>
      <protection/>
    </xf>
    <xf numFmtId="165" fontId="32" fillId="0" borderId="18" xfId="42" applyNumberFormat="1" applyFont="1" applyBorder="1" applyAlignment="1">
      <alignment horizontal="right"/>
    </xf>
    <xf numFmtId="37" fontId="38" fillId="0" borderId="18" xfId="70" applyNumberFormat="1" applyFont="1" applyBorder="1" applyAlignment="1">
      <alignment horizontal="left" indent="1"/>
      <protection/>
    </xf>
    <xf numFmtId="37" fontId="38" fillId="0" borderId="0" xfId="70" applyNumberFormat="1" applyFont="1" applyBorder="1" applyAlignment="1">
      <alignment horizontal="left" indent="1"/>
      <protection/>
    </xf>
    <xf numFmtId="37" fontId="38" fillId="0" borderId="18" xfId="70" applyNumberFormat="1" applyFont="1" applyBorder="1" applyAlignment="1">
      <alignment horizontal="center"/>
      <protection/>
    </xf>
    <xf numFmtId="37" fontId="38" fillId="0" borderId="0" xfId="70" applyNumberFormat="1" applyFont="1" applyBorder="1" applyAlignment="1">
      <alignment horizontal="center"/>
      <protection/>
    </xf>
    <xf numFmtId="165" fontId="38" fillId="0" borderId="18" xfId="42" applyNumberFormat="1" applyFont="1" applyBorder="1" applyAlignment="1">
      <alignment horizontal="right"/>
    </xf>
    <xf numFmtId="37" fontId="37" fillId="0" borderId="0" xfId="70" applyNumberFormat="1" applyFont="1" applyBorder="1" applyAlignment="1">
      <alignment horizontal="left" indent="1"/>
      <protection/>
    </xf>
    <xf numFmtId="37" fontId="38" fillId="0" borderId="14" xfId="70" applyNumberFormat="1" applyFont="1" applyBorder="1" applyAlignment="1">
      <alignment horizontal="center"/>
      <protection/>
    </xf>
    <xf numFmtId="165" fontId="37" fillId="0" borderId="0" xfId="42" applyNumberFormat="1" applyFont="1" applyBorder="1" applyAlignment="1">
      <alignment horizontal="right"/>
    </xf>
    <xf numFmtId="37" fontId="32" fillId="0" borderId="14" xfId="70" applyNumberFormat="1" applyFont="1" applyBorder="1" applyAlignment="1">
      <alignment horizontal="center"/>
      <protection/>
    </xf>
    <xf numFmtId="37" fontId="32" fillId="0" borderId="12" xfId="70" applyNumberFormat="1" applyFont="1" applyBorder="1" applyAlignment="1">
      <alignment horizontal="center"/>
      <protection/>
    </xf>
    <xf numFmtId="37" fontId="33" fillId="0" borderId="12" xfId="70" applyNumberFormat="1" applyFont="1" applyBorder="1" applyAlignment="1">
      <alignment horizontal="center"/>
      <protection/>
    </xf>
    <xf numFmtId="37" fontId="32" fillId="0" borderId="12" xfId="70" applyNumberFormat="1" applyFont="1" applyBorder="1" applyAlignment="1">
      <alignment horizontal="right"/>
      <protection/>
    </xf>
    <xf numFmtId="165" fontId="32" fillId="0" borderId="12" xfId="42" applyNumberFormat="1" applyFont="1" applyBorder="1" applyAlignment="1">
      <alignment horizontal="right"/>
    </xf>
    <xf numFmtId="165" fontId="49" fillId="0" borderId="12" xfId="42" applyNumberFormat="1" applyFont="1" applyBorder="1" applyAlignment="1">
      <alignment horizontal="right"/>
    </xf>
    <xf numFmtId="37" fontId="33" fillId="0" borderId="0" xfId="70" applyNumberFormat="1" applyFont="1" applyAlignment="1">
      <alignment vertical="center"/>
      <protection/>
    </xf>
    <xf numFmtId="37" fontId="33" fillId="0" borderId="0" xfId="70" applyNumberFormat="1" applyFont="1" applyBorder="1" applyAlignment="1">
      <alignment vertical="center"/>
      <protection/>
    </xf>
    <xf numFmtId="37" fontId="32" fillId="0" borderId="0" xfId="70" applyNumberFormat="1" applyFont="1" applyBorder="1" applyAlignment="1">
      <alignment vertical="center"/>
      <protection/>
    </xf>
    <xf numFmtId="37" fontId="33" fillId="0" borderId="0" xfId="70" applyNumberFormat="1" applyFont="1" applyAlignment="1">
      <alignment horizontal="right" vertical="center"/>
      <protection/>
    </xf>
    <xf numFmtId="37" fontId="33" fillId="0" borderId="0" xfId="70" applyNumberFormat="1" applyFont="1" applyBorder="1" applyAlignment="1">
      <alignment horizontal="right" vertical="center"/>
      <protection/>
    </xf>
    <xf numFmtId="165" fontId="33" fillId="0" borderId="0" xfId="69" applyNumberFormat="1" applyFont="1" applyAlignment="1">
      <alignment vertical="center"/>
      <protection/>
    </xf>
    <xf numFmtId="165" fontId="33" fillId="0" borderId="0" xfId="69" applyNumberFormat="1" applyFont="1" applyBorder="1" applyAlignment="1">
      <alignment vertical="center"/>
      <protection/>
    </xf>
    <xf numFmtId="165" fontId="32" fillId="0" borderId="0" xfId="69" applyNumberFormat="1" applyFont="1" applyBorder="1" applyAlignment="1">
      <alignment vertical="center"/>
      <protection/>
    </xf>
    <xf numFmtId="165" fontId="33" fillId="0" borderId="0" xfId="42" applyNumberFormat="1" applyFont="1" applyAlignment="1">
      <alignment horizontal="center"/>
    </xf>
    <xf numFmtId="165" fontId="50" fillId="0" borderId="0" xfId="42" applyNumberFormat="1" applyFont="1" applyAlignment="1">
      <alignment horizontal="center"/>
    </xf>
    <xf numFmtId="165" fontId="32" fillId="0" borderId="0" xfId="69" applyNumberFormat="1" applyFont="1" applyBorder="1" applyAlignment="1">
      <alignment horizontal="left" vertical="center" indent="2"/>
      <protection/>
    </xf>
    <xf numFmtId="165" fontId="33" fillId="0" borderId="0" xfId="69" applyNumberFormat="1" applyFont="1">
      <alignment/>
      <protection/>
    </xf>
    <xf numFmtId="165" fontId="32" fillId="0" borderId="0" xfId="69" applyNumberFormat="1" applyFont="1" applyBorder="1">
      <alignment/>
      <protection/>
    </xf>
    <xf numFmtId="165" fontId="32" fillId="0" borderId="0" xfId="42" applyNumberFormat="1" applyFont="1" applyAlignment="1">
      <alignment horizontal="center" vertical="center"/>
    </xf>
    <xf numFmtId="165" fontId="49" fillId="0" borderId="0" xfId="42" applyNumberFormat="1" applyFont="1" applyAlignment="1">
      <alignment horizontal="center" vertical="center"/>
    </xf>
    <xf numFmtId="0" fontId="48" fillId="0" borderId="0" xfId="68" applyFont="1" applyAlignment="1">
      <alignment horizontal="left" indent="6"/>
      <protection/>
    </xf>
    <xf numFmtId="0" fontId="48" fillId="0" borderId="0" xfId="68" applyFont="1" applyBorder="1" applyAlignment="1">
      <alignment horizontal="left" indent="6"/>
      <protection/>
    </xf>
    <xf numFmtId="0" fontId="49" fillId="0" borderId="0" xfId="68" applyFont="1" applyBorder="1">
      <alignment/>
      <protection/>
    </xf>
    <xf numFmtId="0" fontId="48" fillId="0" borderId="0" xfId="68" applyFont="1" applyAlignment="1">
      <alignment horizontal="right"/>
      <protection/>
    </xf>
    <xf numFmtId="0" fontId="48" fillId="0" borderId="0" xfId="68" applyFont="1" applyBorder="1" applyAlignment="1">
      <alignment horizontal="right"/>
      <protection/>
    </xf>
    <xf numFmtId="0" fontId="48" fillId="0" borderId="0" xfId="68" applyFont="1" applyAlignment="1" quotePrefix="1">
      <alignment horizontal="left" indent="5"/>
      <protection/>
    </xf>
    <xf numFmtId="0" fontId="48" fillId="0" borderId="0" xfId="68" applyFont="1" applyBorder="1" applyAlignment="1" quotePrefix="1">
      <alignment horizontal="left" indent="5"/>
      <protection/>
    </xf>
    <xf numFmtId="0" fontId="48" fillId="0" borderId="0" xfId="68" applyFont="1" applyAlignment="1">
      <alignment horizontal="left" indent="7"/>
      <protection/>
    </xf>
    <xf numFmtId="0" fontId="48" fillId="0" borderId="0" xfId="68" applyFont="1" applyBorder="1" applyAlignment="1">
      <alignment horizontal="left" indent="7"/>
      <protection/>
    </xf>
    <xf numFmtId="0" fontId="48" fillId="0" borderId="0" xfId="68" applyFont="1" applyBorder="1">
      <alignment/>
      <protection/>
    </xf>
    <xf numFmtId="0" fontId="33" fillId="0" borderId="0" xfId="0" applyNumberFormat="1" applyFont="1" applyAlignment="1">
      <alignment horizontal="center"/>
    </xf>
    <xf numFmtId="0" fontId="32" fillId="0" borderId="0" xfId="0" applyNumberFormat="1" applyFont="1" applyAlignment="1">
      <alignment horizontal="center"/>
    </xf>
    <xf numFmtId="165" fontId="32" fillId="0" borderId="0" xfId="42" applyNumberFormat="1" applyFont="1" applyBorder="1" applyAlignment="1">
      <alignment/>
    </xf>
    <xf numFmtId="37" fontId="33" fillId="0" borderId="9" xfId="0" applyNumberFormat="1" applyFont="1" applyBorder="1" applyAlignment="1">
      <alignment/>
    </xf>
    <xf numFmtId="0" fontId="33" fillId="0" borderId="9" xfId="0" applyNumberFormat="1" applyFont="1" applyBorder="1" applyAlignment="1">
      <alignment horizontal="center"/>
    </xf>
    <xf numFmtId="0" fontId="32" fillId="0" borderId="9" xfId="0" applyNumberFormat="1" applyFont="1" applyBorder="1" applyAlignment="1">
      <alignment horizontal="center"/>
    </xf>
    <xf numFmtId="165" fontId="33" fillId="0" borderId="11" xfId="69" applyNumberFormat="1" applyFont="1" applyBorder="1" applyAlignment="1">
      <alignment/>
      <protection/>
    </xf>
    <xf numFmtId="0" fontId="33" fillId="0" borderId="11" xfId="69" applyNumberFormat="1" applyFont="1" applyBorder="1" applyAlignment="1">
      <alignment horizontal="center"/>
      <protection/>
    </xf>
    <xf numFmtId="0" fontId="32" fillId="0" borderId="11" xfId="69" applyNumberFormat="1" applyFont="1" applyBorder="1" applyAlignment="1">
      <alignment horizontal="center"/>
      <protection/>
    </xf>
    <xf numFmtId="165" fontId="38" fillId="0" borderId="11" xfId="42" applyNumberFormat="1" applyFont="1" applyBorder="1" applyAlignment="1">
      <alignment horizontal="centerContinuous"/>
    </xf>
    <xf numFmtId="165" fontId="38" fillId="0" borderId="0" xfId="42" applyNumberFormat="1" applyFont="1" applyBorder="1" applyAlignment="1">
      <alignment horizontal="centerContinuous" vertical="center"/>
    </xf>
    <xf numFmtId="165" fontId="32" fillId="0" borderId="20" xfId="69" applyNumberFormat="1" applyFont="1" applyFill="1" applyBorder="1" applyAlignment="1">
      <alignment horizontal="center" vertical="center"/>
      <protection/>
    </xf>
    <xf numFmtId="0" fontId="32" fillId="0" borderId="20" xfId="69" applyNumberFormat="1" applyFont="1" applyFill="1" applyBorder="1" applyAlignment="1">
      <alignment horizontal="center" vertical="center"/>
      <protection/>
    </xf>
    <xf numFmtId="0" fontId="32" fillId="0" borderId="20" xfId="69" applyNumberFormat="1" applyFont="1" applyFill="1" applyBorder="1" applyAlignment="1">
      <alignment horizontal="center" vertical="center" wrapText="1"/>
      <protection/>
    </xf>
    <xf numFmtId="165" fontId="32" fillId="0" borderId="20" xfId="42" applyNumberFormat="1" applyFont="1" applyFill="1" applyBorder="1" applyAlignment="1" quotePrefix="1">
      <alignment horizontal="right" vertical="center"/>
    </xf>
    <xf numFmtId="165" fontId="32" fillId="0" borderId="20" xfId="42" applyNumberFormat="1" applyFont="1" applyFill="1" applyBorder="1" applyAlignment="1">
      <alignment horizontal="center" vertical="center"/>
    </xf>
    <xf numFmtId="165" fontId="32" fillId="0" borderId="0" xfId="42" applyNumberFormat="1" applyFont="1" applyFill="1" applyBorder="1" applyAlignment="1" quotePrefix="1">
      <alignment horizontal="right" vertical="center"/>
    </xf>
    <xf numFmtId="165" fontId="32" fillId="0" borderId="0" xfId="69" applyNumberFormat="1" applyFont="1" applyBorder="1" applyAlignment="1">
      <alignment horizontal="left"/>
      <protection/>
    </xf>
    <xf numFmtId="0" fontId="32" fillId="0" borderId="0" xfId="69" applyNumberFormat="1" applyFont="1" applyBorder="1" applyAlignment="1">
      <alignment horizontal="center"/>
      <protection/>
    </xf>
    <xf numFmtId="165" fontId="32" fillId="0" borderId="0" xfId="42" applyNumberFormat="1" applyFont="1" applyBorder="1" applyAlignment="1">
      <alignment horizontal="center"/>
    </xf>
    <xf numFmtId="165" fontId="32" fillId="0" borderId="13" xfId="69" applyNumberFormat="1" applyFont="1" applyBorder="1" applyAlignment="1">
      <alignment horizontal="left"/>
      <protection/>
    </xf>
    <xf numFmtId="0" fontId="32" fillId="0" borderId="13" xfId="69" applyNumberFormat="1" applyFont="1" applyBorder="1" applyAlignment="1">
      <alignment horizontal="center"/>
      <protection/>
    </xf>
    <xf numFmtId="165" fontId="32" fillId="0" borderId="13" xfId="42" applyNumberFormat="1" applyFont="1" applyBorder="1" applyAlignment="1">
      <alignment horizontal="center"/>
    </xf>
    <xf numFmtId="0" fontId="32" fillId="0" borderId="0" xfId="69" applyNumberFormat="1" applyFont="1" applyBorder="1" applyAlignment="1" quotePrefix="1">
      <alignment horizontal="center"/>
      <protection/>
    </xf>
    <xf numFmtId="165" fontId="32" fillId="0" borderId="13" xfId="42" applyNumberFormat="1" applyFont="1" applyBorder="1" applyAlignment="1">
      <alignment/>
    </xf>
    <xf numFmtId="165" fontId="33" fillId="0" borderId="0" xfId="0" applyNumberFormat="1" applyFont="1" applyAlignment="1">
      <alignment/>
    </xf>
    <xf numFmtId="165" fontId="33" fillId="0" borderId="0" xfId="69" applyNumberFormat="1" applyFont="1" applyBorder="1" applyAlignment="1">
      <alignment horizontal="left"/>
      <protection/>
    </xf>
    <xf numFmtId="0" fontId="33" fillId="0" borderId="0" xfId="69" applyNumberFormat="1" applyFont="1" applyBorder="1" applyAlignment="1">
      <alignment horizontal="center"/>
      <protection/>
    </xf>
    <xf numFmtId="165" fontId="33" fillId="0" borderId="0" xfId="42" applyNumberFormat="1" applyFont="1" applyBorder="1" applyAlignment="1" quotePrefix="1">
      <alignment horizontal="center"/>
    </xf>
    <xf numFmtId="0" fontId="33" fillId="0" borderId="0" xfId="69" applyNumberFormat="1" applyFont="1" applyBorder="1" applyAlignment="1" quotePrefix="1">
      <alignment horizontal="center"/>
      <protection/>
    </xf>
    <xf numFmtId="165" fontId="32" fillId="0" borderId="14" xfId="69" applyNumberFormat="1" applyFont="1" applyBorder="1" applyAlignment="1">
      <alignment horizontal="left"/>
      <protection/>
    </xf>
    <xf numFmtId="0" fontId="32" fillId="0" borderId="14" xfId="69" applyNumberFormat="1" applyFont="1" applyBorder="1" applyAlignment="1">
      <alignment horizontal="center"/>
      <protection/>
    </xf>
    <xf numFmtId="165" fontId="38" fillId="0" borderId="14" xfId="42" applyNumberFormat="1" applyFont="1" applyBorder="1" applyAlignment="1">
      <alignment horizontal="center"/>
    </xf>
    <xf numFmtId="165" fontId="37" fillId="0" borderId="14" xfId="42" applyNumberFormat="1" applyFont="1" applyBorder="1" applyAlignment="1">
      <alignment/>
    </xf>
    <xf numFmtId="165" fontId="37" fillId="0" borderId="0" xfId="42" applyNumberFormat="1" applyFont="1" applyBorder="1" applyAlignment="1">
      <alignment/>
    </xf>
    <xf numFmtId="165" fontId="33" fillId="0" borderId="13" xfId="42" applyNumberFormat="1" applyFont="1" applyBorder="1" applyAlignment="1">
      <alignment horizontal="center"/>
    </xf>
    <xf numFmtId="165" fontId="33" fillId="0" borderId="14" xfId="42" applyNumberFormat="1" applyFont="1" applyBorder="1" applyAlignment="1">
      <alignment horizontal="center"/>
    </xf>
    <xf numFmtId="165" fontId="32" fillId="0" borderId="14" xfId="42" applyNumberFormat="1" applyFont="1" applyBorder="1" applyAlignment="1">
      <alignment/>
    </xf>
    <xf numFmtId="165" fontId="38" fillId="0" borderId="0" xfId="42" applyNumberFormat="1" applyFont="1" applyBorder="1" applyAlignment="1">
      <alignment horizontal="center"/>
    </xf>
    <xf numFmtId="0" fontId="33" fillId="0" borderId="0" xfId="0" applyNumberFormat="1" applyFont="1" applyAlignment="1" quotePrefix="1">
      <alignment horizontal="center"/>
    </xf>
    <xf numFmtId="165" fontId="32" fillId="0" borderId="10" xfId="69" applyNumberFormat="1" applyFont="1" applyBorder="1" applyAlignment="1">
      <alignment horizontal="left"/>
      <protection/>
    </xf>
    <xf numFmtId="0" fontId="32" fillId="0" borderId="10" xfId="69" applyNumberFormat="1" applyFont="1" applyBorder="1" applyAlignment="1">
      <alignment horizontal="center"/>
      <protection/>
    </xf>
    <xf numFmtId="165" fontId="33" fillId="0" borderId="10" xfId="42" applyNumberFormat="1" applyFont="1" applyBorder="1" applyAlignment="1">
      <alignment horizontal="center"/>
    </xf>
    <xf numFmtId="165" fontId="32" fillId="0" borderId="17" xfId="69" applyNumberFormat="1" applyFont="1" applyBorder="1" applyAlignment="1">
      <alignment horizontal="left"/>
      <protection/>
    </xf>
    <xf numFmtId="0" fontId="32" fillId="0" borderId="17" xfId="69" applyNumberFormat="1" applyFont="1" applyBorder="1" applyAlignment="1">
      <alignment horizontal="center"/>
      <protection/>
    </xf>
    <xf numFmtId="165" fontId="32" fillId="0" borderId="17" xfId="42" applyNumberFormat="1" applyFont="1" applyBorder="1" applyAlignment="1">
      <alignment/>
    </xf>
    <xf numFmtId="165" fontId="33" fillId="0" borderId="17" xfId="69" applyNumberFormat="1" applyFont="1" applyBorder="1" applyAlignment="1">
      <alignment horizontal="left"/>
      <protection/>
    </xf>
    <xf numFmtId="0" fontId="33" fillId="0" borderId="17" xfId="69" applyNumberFormat="1" applyFont="1" applyBorder="1" applyAlignment="1">
      <alignment horizontal="center"/>
      <protection/>
    </xf>
    <xf numFmtId="165" fontId="33" fillId="0" borderId="17" xfId="42" applyNumberFormat="1" applyFont="1" applyBorder="1" applyAlignment="1" quotePrefix="1">
      <alignment horizontal="center"/>
    </xf>
    <xf numFmtId="165" fontId="33" fillId="0" borderId="17" xfId="42" applyNumberFormat="1" applyFont="1" applyBorder="1" applyAlignment="1">
      <alignment/>
    </xf>
    <xf numFmtId="165" fontId="33" fillId="0" borderId="0" xfId="69" applyNumberFormat="1" applyFont="1" applyBorder="1" applyAlignment="1" quotePrefix="1">
      <alignment horizontal="left" indent="1"/>
      <protection/>
    </xf>
    <xf numFmtId="165" fontId="33" fillId="0" borderId="0" xfId="69" applyNumberFormat="1" applyFont="1" applyBorder="1" applyAlignment="1" quotePrefix="1">
      <alignment horizontal="left"/>
      <protection/>
    </xf>
    <xf numFmtId="165" fontId="33" fillId="0" borderId="0" xfId="0" applyNumberFormat="1" applyFont="1" applyBorder="1" applyAlignment="1">
      <alignment/>
    </xf>
    <xf numFmtId="165" fontId="33" fillId="0" borderId="14" xfId="42" applyNumberFormat="1" applyFont="1" applyBorder="1" applyAlignment="1" quotePrefix="1">
      <alignment horizontal="center"/>
    </xf>
    <xf numFmtId="165" fontId="32" fillId="0" borderId="0" xfId="42" applyNumberFormat="1" applyFont="1" applyBorder="1" applyAlignment="1">
      <alignment/>
    </xf>
    <xf numFmtId="165" fontId="37" fillId="0" borderId="0" xfId="42" applyNumberFormat="1" applyFont="1" applyBorder="1" applyAlignment="1">
      <alignment/>
    </xf>
    <xf numFmtId="165" fontId="32" fillId="0" borderId="9" xfId="69" applyNumberFormat="1" applyFont="1" applyBorder="1" applyAlignment="1">
      <alignment horizontal="left"/>
      <protection/>
    </xf>
    <xf numFmtId="0" fontId="32" fillId="0" borderId="9" xfId="69" applyNumberFormat="1" applyFont="1" applyBorder="1" applyAlignment="1">
      <alignment horizontal="center"/>
      <protection/>
    </xf>
    <xf numFmtId="165" fontId="33" fillId="0" borderId="9" xfId="42" applyNumberFormat="1" applyFont="1" applyBorder="1" applyAlignment="1">
      <alignment horizontal="center"/>
    </xf>
    <xf numFmtId="165" fontId="32" fillId="0" borderId="9" xfId="42" applyNumberFormat="1" applyFont="1" applyBorder="1" applyAlignment="1">
      <alignment horizontal="right"/>
    </xf>
    <xf numFmtId="165" fontId="32" fillId="0" borderId="9" xfId="42" applyNumberFormat="1" applyFont="1" applyBorder="1" applyAlignment="1">
      <alignment/>
    </xf>
    <xf numFmtId="165" fontId="32" fillId="0" borderId="12" xfId="69" applyNumberFormat="1" applyFont="1" applyBorder="1" applyAlignment="1">
      <alignment horizontal="center"/>
      <protection/>
    </xf>
    <xf numFmtId="0" fontId="32" fillId="0" borderId="12" xfId="69" applyNumberFormat="1" applyFont="1" applyBorder="1" applyAlignment="1">
      <alignment horizontal="center"/>
      <protection/>
    </xf>
    <xf numFmtId="165" fontId="33" fillId="0" borderId="12" xfId="42" applyNumberFormat="1" applyFont="1" applyBorder="1" applyAlignment="1">
      <alignment horizontal="center"/>
    </xf>
    <xf numFmtId="165" fontId="32" fillId="0" borderId="12" xfId="42" applyNumberFormat="1" applyFont="1" applyBorder="1" applyAlignment="1">
      <alignment/>
    </xf>
    <xf numFmtId="165" fontId="32" fillId="0" borderId="0" xfId="42" applyNumberFormat="1" applyFont="1" applyBorder="1" applyAlignment="1">
      <alignment vertical="center"/>
    </xf>
    <xf numFmtId="165" fontId="32" fillId="0" borderId="0" xfId="69" applyNumberFormat="1" applyFont="1" applyBorder="1" applyAlignment="1">
      <alignment horizontal="center"/>
      <protection/>
    </xf>
    <xf numFmtId="165" fontId="32" fillId="0" borderId="10" xfId="69" applyNumberFormat="1" applyFont="1" applyFill="1" applyBorder="1" applyAlignment="1">
      <alignment horizontal="center" vertical="center"/>
      <protection/>
    </xf>
    <xf numFmtId="0" fontId="32" fillId="0" borderId="10" xfId="69" applyNumberFormat="1" applyFont="1" applyFill="1" applyBorder="1" applyAlignment="1">
      <alignment horizontal="center" vertical="center"/>
      <protection/>
    </xf>
    <xf numFmtId="0" fontId="32" fillId="0" borderId="10" xfId="69" applyNumberFormat="1" applyFont="1" applyFill="1" applyBorder="1" applyAlignment="1">
      <alignment horizontal="center" vertical="center" wrapText="1"/>
      <protection/>
    </xf>
    <xf numFmtId="165" fontId="32" fillId="0" borderId="10" xfId="42" applyNumberFormat="1" applyFont="1" applyFill="1" applyBorder="1" applyAlignment="1" quotePrefix="1">
      <alignment horizontal="right" vertical="center"/>
    </xf>
    <xf numFmtId="0" fontId="33" fillId="0" borderId="0" xfId="0" applyFont="1" applyAlignment="1">
      <alignment vertical="center"/>
    </xf>
    <xf numFmtId="165" fontId="32" fillId="0" borderId="9" xfId="42" applyNumberFormat="1" applyFont="1" applyBorder="1" applyAlignment="1">
      <alignment horizontal="center"/>
    </xf>
    <xf numFmtId="165" fontId="32" fillId="0" borderId="17" xfId="42" applyNumberFormat="1" applyFont="1" applyBorder="1" applyAlignment="1">
      <alignment horizontal="center"/>
    </xf>
    <xf numFmtId="165" fontId="35" fillId="0" borderId="0" xfId="42" applyNumberFormat="1" applyFont="1" applyBorder="1" applyAlignment="1">
      <alignment/>
    </xf>
    <xf numFmtId="165" fontId="35" fillId="0" borderId="0" xfId="0" applyNumberFormat="1" applyFont="1" applyAlignment="1">
      <alignment/>
    </xf>
    <xf numFmtId="165" fontId="32" fillId="0" borderId="19" xfId="69" applyNumberFormat="1" applyFont="1" applyBorder="1" applyAlignment="1">
      <alignment horizontal="center"/>
      <protection/>
    </xf>
    <xf numFmtId="0" fontId="32" fillId="0" borderId="19" xfId="69" applyNumberFormat="1" applyFont="1" applyBorder="1" applyAlignment="1">
      <alignment horizontal="center"/>
      <protection/>
    </xf>
    <xf numFmtId="165" fontId="32" fillId="0" borderId="19" xfId="42" applyNumberFormat="1" applyFont="1" applyBorder="1" applyAlignment="1">
      <alignment horizontal="center"/>
    </xf>
    <xf numFmtId="165" fontId="32" fillId="0" borderId="19" xfId="42" applyNumberFormat="1" applyFont="1" applyBorder="1" applyAlignment="1">
      <alignment/>
    </xf>
    <xf numFmtId="165" fontId="33" fillId="0" borderId="0" xfId="69" applyNumberFormat="1" applyFont="1" applyBorder="1" applyAlignment="1">
      <alignment/>
      <protection/>
    </xf>
    <xf numFmtId="0" fontId="33" fillId="0" borderId="0" xfId="69" applyNumberFormat="1" applyFont="1" applyAlignment="1">
      <alignment horizontal="center"/>
      <protection/>
    </xf>
    <xf numFmtId="165" fontId="33" fillId="0" borderId="0" xfId="42" applyNumberFormat="1" applyFont="1" applyBorder="1" applyAlignment="1">
      <alignment vertical="center"/>
    </xf>
    <xf numFmtId="0" fontId="32" fillId="0" borderId="0" xfId="0" applyNumberFormat="1" applyFont="1" applyBorder="1" applyAlignment="1">
      <alignment horizontal="center"/>
    </xf>
    <xf numFmtId="0" fontId="32" fillId="0" borderId="21" xfId="0" applyFont="1" applyBorder="1" applyAlignment="1">
      <alignment horizontal="center"/>
    </xf>
    <xf numFmtId="0" fontId="32" fillId="0" borderId="10" xfId="0" applyFont="1" applyBorder="1" applyAlignment="1">
      <alignment horizontal="center"/>
    </xf>
    <xf numFmtId="0" fontId="33" fillId="0" borderId="10" xfId="0" applyNumberFormat="1" applyFont="1" applyBorder="1" applyAlignment="1">
      <alignment horizontal="center"/>
    </xf>
    <xf numFmtId="0" fontId="32" fillId="0" borderId="21" xfId="69" applyNumberFormat="1" applyFont="1" applyFill="1" applyBorder="1" applyAlignment="1">
      <alignment horizontal="center" wrapText="1"/>
      <protection/>
    </xf>
    <xf numFmtId="0" fontId="32" fillId="0" borderId="22" xfId="69" applyNumberFormat="1" applyFont="1" applyFill="1" applyBorder="1" applyAlignment="1">
      <alignment horizontal="center" wrapText="1"/>
      <protection/>
    </xf>
    <xf numFmtId="165" fontId="32" fillId="0" borderId="10" xfId="42" applyNumberFormat="1" applyFont="1" applyFill="1" applyBorder="1" applyAlignment="1" quotePrefix="1">
      <alignment horizontal="center" vertical="center"/>
    </xf>
    <xf numFmtId="165" fontId="32" fillId="0" borderId="21" xfId="42" applyNumberFormat="1" applyFont="1" applyFill="1" applyBorder="1" applyAlignment="1" quotePrefix="1">
      <alignment horizontal="center" vertical="center"/>
    </xf>
    <xf numFmtId="165" fontId="32" fillId="0" borderId="22" xfId="42" applyNumberFormat="1" applyFont="1" applyFill="1" applyBorder="1" applyAlignment="1">
      <alignment horizontal="center" vertical="center"/>
    </xf>
    <xf numFmtId="0" fontId="33" fillId="0" borderId="23" xfId="0" applyFont="1" applyBorder="1" applyAlignment="1">
      <alignment horizontal="left"/>
    </xf>
    <xf numFmtId="0" fontId="33" fillId="0" borderId="0" xfId="0" applyNumberFormat="1" applyFont="1" applyBorder="1" applyAlignment="1">
      <alignment horizontal="center"/>
    </xf>
    <xf numFmtId="0" fontId="32" fillId="0" borderId="23" xfId="0" applyNumberFormat="1" applyFont="1" applyFill="1" applyBorder="1" applyAlignment="1">
      <alignment horizontal="center"/>
    </xf>
    <xf numFmtId="0" fontId="32" fillId="0" borderId="24" xfId="0" applyNumberFormat="1" applyFont="1" applyFill="1" applyBorder="1" applyAlignment="1">
      <alignment horizontal="center"/>
    </xf>
    <xf numFmtId="165" fontId="33" fillId="0" borderId="23" xfId="42" applyNumberFormat="1" applyFont="1" applyBorder="1" applyAlignment="1">
      <alignment/>
    </xf>
    <xf numFmtId="165" fontId="33" fillId="0" borderId="24" xfId="42" applyNumberFormat="1" applyFont="1" applyBorder="1" applyAlignment="1">
      <alignment/>
    </xf>
    <xf numFmtId="0" fontId="33" fillId="0" borderId="25" xfId="0" applyFont="1" applyBorder="1" applyAlignment="1">
      <alignment horizontal="left"/>
    </xf>
    <xf numFmtId="0" fontId="33" fillId="0" borderId="12" xfId="0" applyNumberFormat="1" applyFont="1" applyBorder="1" applyAlignment="1">
      <alignment horizontal="center"/>
    </xf>
    <xf numFmtId="0" fontId="32" fillId="0" borderId="25" xfId="0" applyNumberFormat="1" applyFont="1" applyFill="1" applyBorder="1" applyAlignment="1">
      <alignment horizontal="center"/>
    </xf>
    <xf numFmtId="0" fontId="32" fillId="0" borderId="26" xfId="0" applyNumberFormat="1" applyFont="1" applyFill="1" applyBorder="1" applyAlignment="1">
      <alignment horizontal="center"/>
    </xf>
    <xf numFmtId="4" fontId="33" fillId="0" borderId="27" xfId="42" applyNumberFormat="1" applyFont="1" applyBorder="1" applyAlignment="1" quotePrefix="1">
      <alignment horizontal="right"/>
    </xf>
    <xf numFmtId="165" fontId="33" fillId="0" borderId="12" xfId="42" applyNumberFormat="1" applyFont="1" applyBorder="1" applyAlignment="1">
      <alignment/>
    </xf>
    <xf numFmtId="43" fontId="33" fillId="0" borderId="26" xfId="42" applyNumberFormat="1" applyFont="1" applyBorder="1" applyAlignment="1">
      <alignment horizontal="right"/>
    </xf>
    <xf numFmtId="165" fontId="32" fillId="0" borderId="0" xfId="42" applyNumberFormat="1" applyFont="1" applyAlignment="1">
      <alignment horizontal="left"/>
    </xf>
    <xf numFmtId="165" fontId="32" fillId="0" borderId="0" xfId="42" applyNumberFormat="1" applyFont="1" applyBorder="1" applyAlignment="1">
      <alignment horizontal="left"/>
    </xf>
    <xf numFmtId="165" fontId="32" fillId="0" borderId="0" xfId="42" applyNumberFormat="1" applyFont="1" applyBorder="1" applyAlignment="1">
      <alignment horizontal="left" vertical="center" indent="8"/>
    </xf>
    <xf numFmtId="165" fontId="38" fillId="0" borderId="0" xfId="42" applyNumberFormat="1" applyFont="1" applyAlignment="1">
      <alignment horizontal="left"/>
    </xf>
    <xf numFmtId="165" fontId="38" fillId="0" borderId="0" xfId="42" applyNumberFormat="1" applyFont="1" applyBorder="1" applyAlignment="1">
      <alignment horizontal="left"/>
    </xf>
    <xf numFmtId="165" fontId="38" fillId="0" borderId="0" xfId="42" applyNumberFormat="1" applyFont="1" applyBorder="1" applyAlignment="1">
      <alignment horizontal="left" vertical="center" indent="3"/>
    </xf>
    <xf numFmtId="165" fontId="32" fillId="0" borderId="0" xfId="42" applyNumberFormat="1" applyFont="1" applyBorder="1" applyAlignment="1">
      <alignment horizontal="center" vertical="center"/>
    </xf>
    <xf numFmtId="0" fontId="33" fillId="0" borderId="0" xfId="69" applyNumberFormat="1" applyFont="1" applyAlignment="1">
      <alignment horizontal="center" vertical="center"/>
      <protection/>
    </xf>
    <xf numFmtId="0" fontId="32" fillId="0" borderId="0" xfId="69" applyNumberFormat="1" applyFont="1" applyBorder="1" applyAlignment="1">
      <alignment horizontal="center" vertical="center"/>
      <protection/>
    </xf>
    <xf numFmtId="165" fontId="38" fillId="0" borderId="0" xfId="42" applyNumberFormat="1" applyFont="1" applyAlignment="1">
      <alignment horizontal="center"/>
    </xf>
    <xf numFmtId="165" fontId="32" fillId="0" borderId="0" xfId="69" applyNumberFormat="1" applyFont="1" applyBorder="1" applyAlignment="1">
      <alignment horizontal="left" vertical="center" indent="6"/>
      <protection/>
    </xf>
    <xf numFmtId="165" fontId="32" fillId="0" borderId="0" xfId="42" applyNumberFormat="1" applyFont="1" applyAlignment="1">
      <alignment horizontal="left" vertical="center" indent="5"/>
    </xf>
    <xf numFmtId="165" fontId="32" fillId="0" borderId="0" xfId="42" applyNumberFormat="1" applyFont="1" applyBorder="1" applyAlignment="1">
      <alignment horizontal="left" vertical="center" indent="5"/>
    </xf>
    <xf numFmtId="0" fontId="32" fillId="0" borderId="0" xfId="67" applyFont="1" applyAlignment="1">
      <alignment horizontal="left"/>
      <protection/>
    </xf>
    <xf numFmtId="0" fontId="32" fillId="0" borderId="0" xfId="67" applyFont="1" applyBorder="1" applyAlignment="1">
      <alignment horizontal="left"/>
      <protection/>
    </xf>
    <xf numFmtId="165" fontId="47" fillId="0" borderId="0" xfId="71" applyNumberFormat="1" applyFont="1" applyBorder="1" applyAlignment="1">
      <alignment horizontal="center"/>
      <protection/>
    </xf>
    <xf numFmtId="165" fontId="51" fillId="0" borderId="0" xfId="71" applyNumberFormat="1" applyFont="1" applyAlignment="1">
      <alignment horizontal="center"/>
      <protection/>
    </xf>
    <xf numFmtId="0" fontId="33" fillId="0" borderId="0" xfId="67" applyFont="1" applyAlignment="1">
      <alignment horizontal="right"/>
      <protection/>
    </xf>
    <xf numFmtId="0" fontId="32" fillId="0" borderId="0" xfId="67" applyFont="1" applyAlignment="1">
      <alignment horizontal="right"/>
      <protection/>
    </xf>
    <xf numFmtId="0" fontId="33" fillId="0" borderId="0" xfId="67" applyFont="1">
      <alignment/>
      <protection/>
    </xf>
    <xf numFmtId="37" fontId="32" fillId="0" borderId="9" xfId="72" applyNumberFormat="1" applyFont="1" applyBorder="1" applyAlignment="1">
      <alignment horizontal="center"/>
      <protection/>
    </xf>
    <xf numFmtId="37" fontId="33" fillId="0" borderId="9" xfId="72" applyNumberFormat="1" applyFont="1" applyBorder="1" applyAlignment="1">
      <alignment horizontal="center"/>
      <protection/>
    </xf>
    <xf numFmtId="3" fontId="33" fillId="0" borderId="9" xfId="67" applyNumberFormat="1" applyFont="1" applyBorder="1" applyAlignment="1">
      <alignment horizontal="right"/>
      <protection/>
    </xf>
    <xf numFmtId="3" fontId="32" fillId="0" borderId="9" xfId="67" applyNumberFormat="1" applyFont="1" applyBorder="1" applyAlignment="1">
      <alignment horizontal="right"/>
      <protection/>
    </xf>
    <xf numFmtId="0" fontId="33" fillId="0" borderId="10" xfId="67" applyFont="1" applyBorder="1">
      <alignment/>
      <protection/>
    </xf>
    <xf numFmtId="3" fontId="33" fillId="0" borderId="10" xfId="67" applyNumberFormat="1" applyFont="1" applyBorder="1">
      <alignment/>
      <protection/>
    </xf>
    <xf numFmtId="0" fontId="32" fillId="0" borderId="11" xfId="67" applyFont="1" applyFill="1" applyBorder="1" applyAlignment="1">
      <alignment horizontal="center" vertical="center" wrapText="1"/>
      <protection/>
    </xf>
    <xf numFmtId="0" fontId="32" fillId="0" borderId="11" xfId="67" applyFont="1" applyFill="1" applyBorder="1" applyAlignment="1">
      <alignment horizontal="center" vertical="center"/>
      <protection/>
    </xf>
    <xf numFmtId="3" fontId="32" fillId="0" borderId="11" xfId="67" applyNumberFormat="1" applyFont="1" applyFill="1" applyBorder="1" applyAlignment="1">
      <alignment horizontal="right" vertical="center" wrapText="1"/>
      <protection/>
    </xf>
    <xf numFmtId="3" fontId="32" fillId="0" borderId="11" xfId="67" applyNumberFormat="1" applyFont="1" applyFill="1" applyBorder="1" applyAlignment="1">
      <alignment horizontal="right" vertical="center"/>
      <protection/>
    </xf>
    <xf numFmtId="0" fontId="32" fillId="0" borderId="14" xfId="67" applyFont="1" applyBorder="1" applyAlignment="1">
      <alignment horizontal="left" vertical="center" indent="1"/>
      <protection/>
    </xf>
    <xf numFmtId="0" fontId="32" fillId="0" borderId="0" xfId="67" applyFont="1" applyBorder="1" applyAlignment="1">
      <alignment horizontal="left" vertical="center" indent="1"/>
      <protection/>
    </xf>
    <xf numFmtId="3" fontId="32" fillId="0" borderId="14" xfId="67" applyNumberFormat="1" applyFont="1" applyBorder="1" applyAlignment="1">
      <alignment horizontal="center"/>
      <protection/>
    </xf>
    <xf numFmtId="0" fontId="32" fillId="0" borderId="0" xfId="67" applyFont="1" applyBorder="1" applyAlignment="1" quotePrefix="1">
      <alignment horizontal="center"/>
      <protection/>
    </xf>
    <xf numFmtId="3" fontId="32" fillId="0" borderId="14" xfId="67" applyNumberFormat="1" applyFont="1" applyBorder="1">
      <alignment/>
      <protection/>
    </xf>
    <xf numFmtId="0" fontId="33" fillId="0" borderId="0" xfId="67" applyFont="1" applyBorder="1">
      <alignment/>
      <protection/>
    </xf>
    <xf numFmtId="3" fontId="32" fillId="0" borderId="0" xfId="67" applyNumberFormat="1" applyFont="1" applyBorder="1">
      <alignment/>
      <protection/>
    </xf>
    <xf numFmtId="0" fontId="32" fillId="0" borderId="14" xfId="67" applyFont="1" applyBorder="1" applyAlignment="1">
      <alignment horizontal="center"/>
      <protection/>
    </xf>
    <xf numFmtId="0" fontId="32" fillId="0" borderId="0" xfId="67" applyFont="1" applyBorder="1">
      <alignment/>
      <protection/>
    </xf>
    <xf numFmtId="3" fontId="33" fillId="0" borderId="0" xfId="67" applyNumberFormat="1" applyFont="1" applyBorder="1">
      <alignment/>
      <protection/>
    </xf>
    <xf numFmtId="0" fontId="33" fillId="0" borderId="0" xfId="67" applyFont="1" applyBorder="1" applyAlignment="1" quotePrefix="1">
      <alignment horizontal="left" vertical="center" indent="1"/>
      <protection/>
    </xf>
    <xf numFmtId="0" fontId="33" fillId="0" borderId="0" xfId="67" applyFont="1" applyBorder="1" applyAlignment="1" quotePrefix="1">
      <alignment horizontal="center"/>
      <protection/>
    </xf>
    <xf numFmtId="3" fontId="33" fillId="0" borderId="0" xfId="67" applyNumberFormat="1" applyFont="1" applyBorder="1" applyAlignment="1">
      <alignment horizontal="center"/>
      <protection/>
    </xf>
    <xf numFmtId="41" fontId="33" fillId="0" borderId="0" xfId="67" applyNumberFormat="1" applyFont="1" applyBorder="1">
      <alignment/>
      <protection/>
    </xf>
    <xf numFmtId="0" fontId="33" fillId="0" borderId="0" xfId="67" applyFont="1" applyBorder="1" applyAlignment="1">
      <alignment horizontal="center"/>
      <protection/>
    </xf>
    <xf numFmtId="37" fontId="33" fillId="0" borderId="0" xfId="67" applyNumberFormat="1" applyFont="1" applyBorder="1">
      <alignment/>
      <protection/>
    </xf>
    <xf numFmtId="0" fontId="32" fillId="0" borderId="14" xfId="67" applyFont="1" applyBorder="1" applyAlignment="1">
      <alignment horizontal="left" vertical="center" wrapText="1" indent="1"/>
      <protection/>
    </xf>
    <xf numFmtId="0" fontId="32" fillId="0" borderId="0" xfId="67" applyFont="1" applyBorder="1" applyAlignment="1">
      <alignment horizontal="left" vertical="center" wrapText="1" indent="1"/>
      <protection/>
    </xf>
    <xf numFmtId="0" fontId="32" fillId="0" borderId="14" xfId="67" applyFont="1" applyBorder="1" applyAlignment="1" quotePrefix="1">
      <alignment horizontal="center" vertical="center" wrapText="1"/>
      <protection/>
    </xf>
    <xf numFmtId="0" fontId="32" fillId="0" borderId="0" xfId="67" applyFont="1" applyBorder="1" applyAlignment="1" quotePrefix="1">
      <alignment horizontal="center" vertical="center" wrapText="1"/>
      <protection/>
    </xf>
    <xf numFmtId="3" fontId="32" fillId="0" borderId="14" xfId="67" applyNumberFormat="1" applyFont="1" applyBorder="1" applyAlignment="1">
      <alignment vertical="center" wrapText="1"/>
      <protection/>
    </xf>
    <xf numFmtId="0" fontId="33" fillId="0" borderId="0" xfId="67" applyFont="1" applyBorder="1" applyAlignment="1">
      <alignment vertical="center" wrapText="1"/>
      <protection/>
    </xf>
    <xf numFmtId="3" fontId="32" fillId="0" borderId="0" xfId="67" applyNumberFormat="1" applyFont="1" applyBorder="1" applyAlignment="1">
      <alignment vertical="center" wrapText="1"/>
      <protection/>
    </xf>
    <xf numFmtId="0" fontId="33" fillId="0" borderId="0" xfId="67" applyFont="1" applyBorder="1" applyAlignment="1">
      <alignment wrapText="1"/>
      <protection/>
    </xf>
    <xf numFmtId="0" fontId="33" fillId="0" borderId="0" xfId="67" applyFont="1" applyBorder="1" applyAlignment="1" quotePrefix="1">
      <alignment horizontal="left" indent="1"/>
      <protection/>
    </xf>
    <xf numFmtId="0" fontId="33" fillId="0" borderId="0" xfId="67" applyFont="1" applyBorder="1" applyAlignment="1" quotePrefix="1">
      <alignment horizontal="left" vertical="justify" indent="1"/>
      <protection/>
    </xf>
    <xf numFmtId="0" fontId="32" fillId="0" borderId="0" xfId="67" applyFont="1" applyBorder="1" applyAlignment="1">
      <alignment horizontal="center" vertical="top"/>
      <protection/>
    </xf>
    <xf numFmtId="37" fontId="33" fillId="0" borderId="0" xfId="67" applyNumberFormat="1" applyFont="1" applyBorder="1" applyAlignment="1">
      <alignment vertical="top"/>
      <protection/>
    </xf>
    <xf numFmtId="0" fontId="32" fillId="0" borderId="0" xfId="67" applyFont="1" applyBorder="1" applyAlignment="1">
      <alignment horizontal="center"/>
      <protection/>
    </xf>
    <xf numFmtId="0" fontId="33" fillId="0" borderId="9" xfId="67" applyFont="1" applyBorder="1" applyAlignment="1" quotePrefix="1">
      <alignment horizontal="center" vertical="center" wrapText="1"/>
      <protection/>
    </xf>
    <xf numFmtId="0" fontId="32" fillId="0" borderId="10" xfId="67" applyFont="1" applyBorder="1" applyAlignment="1">
      <alignment horizontal="left" vertical="center"/>
      <protection/>
    </xf>
    <xf numFmtId="0" fontId="32" fillId="0" borderId="0" xfId="67" applyFont="1" applyBorder="1" applyAlignment="1">
      <alignment horizontal="left" vertical="center"/>
      <protection/>
    </xf>
    <xf numFmtId="0" fontId="32" fillId="0" borderId="10" xfId="67" applyFont="1" applyBorder="1" applyAlignment="1" quotePrefix="1">
      <alignment horizontal="center" vertical="center"/>
      <protection/>
    </xf>
    <xf numFmtId="0" fontId="32" fillId="0" borderId="0" xfId="67" applyFont="1" applyFill="1" applyBorder="1" applyAlignment="1">
      <alignment horizontal="center" vertical="center"/>
      <protection/>
    </xf>
    <xf numFmtId="37" fontId="32" fillId="0" borderId="10" xfId="67" applyNumberFormat="1" applyFont="1" applyBorder="1" applyAlignment="1">
      <alignment vertical="center"/>
      <protection/>
    </xf>
    <xf numFmtId="0" fontId="33" fillId="0" borderId="0" xfId="67" applyFont="1" applyBorder="1" applyAlignment="1">
      <alignment vertical="center"/>
      <protection/>
    </xf>
    <xf numFmtId="37" fontId="32" fillId="0" borderId="0" xfId="67" applyNumberFormat="1" applyFont="1" applyBorder="1" applyAlignment="1">
      <alignment vertical="center"/>
      <protection/>
    </xf>
    <xf numFmtId="0" fontId="32" fillId="0" borderId="9" xfId="67" applyFont="1" applyBorder="1">
      <alignment/>
      <protection/>
    </xf>
    <xf numFmtId="0" fontId="32" fillId="0" borderId="0" xfId="67" applyFont="1" applyFill="1" applyBorder="1">
      <alignment/>
      <protection/>
    </xf>
    <xf numFmtId="0" fontId="32" fillId="0" borderId="9" xfId="67" applyFont="1" applyBorder="1" applyAlignment="1">
      <alignment horizontal="center" vertical="top"/>
      <protection/>
    </xf>
    <xf numFmtId="0" fontId="33" fillId="0" borderId="0" xfId="67" applyFont="1" applyFill="1" applyBorder="1">
      <alignment/>
      <protection/>
    </xf>
    <xf numFmtId="3" fontId="33" fillId="0" borderId="9" xfId="67" applyNumberFormat="1" applyFont="1" applyBorder="1">
      <alignment/>
      <protection/>
    </xf>
    <xf numFmtId="3" fontId="33" fillId="0" borderId="0" xfId="67" applyNumberFormat="1" applyFont="1" applyFill="1" applyBorder="1">
      <alignment/>
      <protection/>
    </xf>
    <xf numFmtId="0" fontId="33" fillId="0" borderId="0" xfId="67" applyFont="1" applyBorder="1" applyAlignment="1">
      <alignment horizontal="left" vertical="center" indent="1"/>
      <protection/>
    </xf>
    <xf numFmtId="37" fontId="33" fillId="0" borderId="0" xfId="67" applyNumberFormat="1" applyFont="1" applyBorder="1" applyAlignment="1">
      <alignment horizontal="center"/>
      <protection/>
    </xf>
    <xf numFmtId="3" fontId="33" fillId="0" borderId="0" xfId="67" applyNumberFormat="1" applyFont="1" applyBorder="1" applyAlignment="1">
      <alignment horizontal="right"/>
      <protection/>
    </xf>
    <xf numFmtId="0" fontId="33" fillId="0" borderId="0" xfId="67" applyFont="1" applyBorder="1" applyAlignment="1">
      <alignment horizontal="left" vertical="center" wrapText="1" indent="1"/>
      <protection/>
    </xf>
    <xf numFmtId="0" fontId="32" fillId="0" borderId="0" xfId="67" applyFont="1" applyBorder="1" applyAlignment="1">
      <alignment horizontal="center" vertical="center" wrapText="1"/>
      <protection/>
    </xf>
    <xf numFmtId="165" fontId="33" fillId="0" borderId="0" xfId="42" applyNumberFormat="1" applyFont="1" applyBorder="1" applyAlignment="1">
      <alignment horizontal="center" vertical="center" wrapText="1"/>
    </xf>
    <xf numFmtId="0" fontId="33" fillId="0" borderId="0" xfId="67" applyFont="1" applyBorder="1" applyAlignment="1">
      <alignment horizontal="right" vertical="center" wrapText="1"/>
      <protection/>
    </xf>
    <xf numFmtId="165" fontId="33" fillId="0" borderId="0" xfId="42" applyNumberFormat="1" applyFont="1" applyBorder="1" applyAlignment="1">
      <alignment vertical="center" wrapText="1"/>
    </xf>
    <xf numFmtId="165" fontId="33" fillId="0" borderId="0" xfId="42" applyNumberFormat="1" applyFont="1" applyBorder="1" applyAlignment="1">
      <alignment wrapText="1"/>
    </xf>
    <xf numFmtId="3" fontId="33" fillId="0" borderId="0" xfId="67" applyNumberFormat="1" applyFont="1" applyBorder="1" applyAlignment="1">
      <alignment wrapText="1"/>
      <protection/>
    </xf>
    <xf numFmtId="0" fontId="33" fillId="0" borderId="9" xfId="67" applyFont="1" applyFill="1" applyBorder="1" applyAlignment="1">
      <alignment horizontal="center"/>
      <protection/>
    </xf>
    <xf numFmtId="0" fontId="32" fillId="0" borderId="10" xfId="67" applyFont="1" applyBorder="1" applyAlignment="1">
      <alignment horizontal="left" vertical="center" indent="1"/>
      <protection/>
    </xf>
    <xf numFmtId="37" fontId="32" fillId="0" borderId="10" xfId="67" applyNumberFormat="1" applyFont="1" applyBorder="1" applyAlignment="1">
      <alignment horizontal="center"/>
      <protection/>
    </xf>
    <xf numFmtId="37" fontId="32" fillId="0" borderId="10" xfId="67" applyNumberFormat="1" applyFont="1" applyBorder="1" applyAlignment="1">
      <alignment horizontal="right"/>
      <protection/>
    </xf>
    <xf numFmtId="37" fontId="32" fillId="0" borderId="10" xfId="67" applyNumberFormat="1" applyFont="1" applyBorder="1">
      <alignment/>
      <protection/>
    </xf>
    <xf numFmtId="37" fontId="32" fillId="0" borderId="0" xfId="67" applyNumberFormat="1" applyFont="1" applyBorder="1">
      <alignment/>
      <protection/>
    </xf>
    <xf numFmtId="0" fontId="32" fillId="0" borderId="10" xfId="67" applyFont="1" applyBorder="1" applyAlignment="1">
      <alignment horizontal="center"/>
      <protection/>
    </xf>
    <xf numFmtId="3" fontId="33" fillId="0" borderId="10" xfId="67" applyNumberFormat="1" applyFont="1" applyBorder="1" applyAlignment="1">
      <alignment horizontal="right"/>
      <protection/>
    </xf>
    <xf numFmtId="0" fontId="33" fillId="0" borderId="0" xfId="67" applyFont="1" applyBorder="1" applyAlignment="1">
      <alignment horizontal="center" vertical="center" wrapText="1"/>
      <protection/>
    </xf>
    <xf numFmtId="37" fontId="33" fillId="0" borderId="0" xfId="67" applyNumberFormat="1" applyFont="1" applyBorder="1" applyAlignment="1">
      <alignment/>
      <protection/>
    </xf>
    <xf numFmtId="165" fontId="32" fillId="0" borderId="10" xfId="42" applyNumberFormat="1" applyFont="1" applyBorder="1" applyAlignment="1" quotePrefix="1">
      <alignment horizontal="center"/>
    </xf>
    <xf numFmtId="165" fontId="32" fillId="0" borderId="10" xfId="42" applyNumberFormat="1" applyFont="1" applyBorder="1" applyAlignment="1">
      <alignment horizontal="right"/>
    </xf>
    <xf numFmtId="3" fontId="32" fillId="0" borderId="10" xfId="67" applyNumberFormat="1" applyFont="1" applyBorder="1" applyAlignment="1">
      <alignment horizontal="center"/>
      <protection/>
    </xf>
    <xf numFmtId="3" fontId="32" fillId="0" borderId="10" xfId="67" applyNumberFormat="1" applyFont="1" applyBorder="1">
      <alignment/>
      <protection/>
    </xf>
    <xf numFmtId="0" fontId="52" fillId="0" borderId="0" xfId="67" applyFont="1" applyBorder="1">
      <alignment/>
      <protection/>
    </xf>
    <xf numFmtId="165" fontId="32" fillId="0" borderId="10" xfId="42" applyNumberFormat="1" applyFont="1" applyBorder="1" applyAlignment="1">
      <alignment/>
    </xf>
    <xf numFmtId="0" fontId="33" fillId="0" borderId="9" xfId="67" applyFont="1" applyBorder="1" applyAlignment="1">
      <alignment horizontal="left" vertical="center" indent="1"/>
      <protection/>
    </xf>
    <xf numFmtId="0" fontId="32" fillId="0" borderId="9" xfId="67" applyFont="1" applyBorder="1" applyAlignment="1">
      <alignment horizontal="left" vertical="center" indent="1"/>
      <protection/>
    </xf>
    <xf numFmtId="3" fontId="33" fillId="0" borderId="9" xfId="67" applyNumberFormat="1" applyFont="1" applyBorder="1" applyAlignment="1">
      <alignment horizontal="center"/>
      <protection/>
    </xf>
    <xf numFmtId="0" fontId="33" fillId="0" borderId="9" xfId="67" applyFont="1" applyBorder="1" applyAlignment="1">
      <alignment horizontal="center"/>
      <protection/>
    </xf>
    <xf numFmtId="0" fontId="33" fillId="0" borderId="9" xfId="67" applyFont="1" applyBorder="1">
      <alignment/>
      <protection/>
    </xf>
    <xf numFmtId="165" fontId="33" fillId="0" borderId="9" xfId="42" applyNumberFormat="1" applyFont="1" applyBorder="1" applyAlignment="1">
      <alignment/>
    </xf>
    <xf numFmtId="0" fontId="32" fillId="0" borderId="12" xfId="67" applyFont="1" applyBorder="1" applyAlignment="1">
      <alignment horizontal="left" vertical="center" indent="1"/>
      <protection/>
    </xf>
    <xf numFmtId="3" fontId="32" fillId="0" borderId="12" xfId="67" applyNumberFormat="1" applyFont="1" applyBorder="1" applyAlignment="1">
      <alignment horizontal="center"/>
      <protection/>
    </xf>
    <xf numFmtId="0" fontId="32" fillId="0" borderId="12" xfId="67" applyFont="1" applyBorder="1" applyAlignment="1">
      <alignment horizontal="center"/>
      <protection/>
    </xf>
    <xf numFmtId="3" fontId="32" fillId="0" borderId="12" xfId="67" applyNumberFormat="1" applyFont="1" applyBorder="1">
      <alignment/>
      <protection/>
    </xf>
    <xf numFmtId="0" fontId="33" fillId="0" borderId="12" xfId="67" applyFont="1" applyBorder="1">
      <alignment/>
      <protection/>
    </xf>
    <xf numFmtId="165" fontId="32" fillId="0" borderId="12" xfId="67" applyNumberFormat="1" applyFont="1" applyBorder="1">
      <alignment/>
      <protection/>
    </xf>
    <xf numFmtId="165" fontId="32" fillId="0" borderId="12" xfId="42" applyNumberFormat="1" applyFont="1" applyBorder="1" applyAlignment="1">
      <alignment/>
    </xf>
    <xf numFmtId="3" fontId="33" fillId="0" borderId="0" xfId="67" applyNumberFormat="1" applyFont="1">
      <alignment/>
      <protection/>
    </xf>
    <xf numFmtId="37" fontId="33" fillId="0" borderId="0" xfId="67" applyNumberFormat="1" applyFont="1" applyBorder="1" applyAlignment="1">
      <alignment vertical="center"/>
      <protection/>
    </xf>
    <xf numFmtId="165" fontId="33" fillId="0" borderId="0" xfId="67" applyNumberFormat="1" applyFont="1" applyBorder="1">
      <alignment/>
      <protection/>
    </xf>
    <xf numFmtId="165" fontId="33" fillId="0" borderId="0" xfId="67" applyNumberFormat="1" applyFont="1">
      <alignment/>
      <protection/>
    </xf>
    <xf numFmtId="0" fontId="0" fillId="0" borderId="0" xfId="0" applyFill="1" applyAlignment="1">
      <alignment horizontal="left" vertical="center" wrapText="1"/>
    </xf>
    <xf numFmtId="0" fontId="32" fillId="0" borderId="10" xfId="0" applyFont="1" applyFill="1" applyBorder="1" applyAlignment="1">
      <alignment horizontal="center" vertical="center" wrapText="1"/>
    </xf>
    <xf numFmtId="0" fontId="38" fillId="0" borderId="0" xfId="73" applyFont="1" applyFill="1" applyBorder="1" applyAlignment="1" quotePrefix="1">
      <alignment horizontal="left" vertical="center"/>
      <protection/>
    </xf>
    <xf numFmtId="0" fontId="32" fillId="0" borderId="0" xfId="0" applyFont="1" applyFill="1" applyBorder="1" applyAlignment="1" quotePrefix="1">
      <alignment horizontal="left"/>
    </xf>
    <xf numFmtId="0" fontId="32" fillId="0" borderId="9" xfId="0" applyFont="1" applyFill="1" applyBorder="1" applyAlignment="1" quotePrefix="1">
      <alignment horizontal="left"/>
    </xf>
    <xf numFmtId="0" fontId="38" fillId="0" borderId="0" xfId="0" applyFont="1" applyFill="1" applyBorder="1" applyAlignment="1" quotePrefix="1">
      <alignment horizontal="justify" wrapText="1"/>
    </xf>
    <xf numFmtId="0" fontId="44" fillId="0" borderId="0" xfId="0" applyFont="1" applyFill="1" applyAlignment="1">
      <alignment horizontal="justify" wrapText="1"/>
    </xf>
    <xf numFmtId="0" fontId="39" fillId="0" borderId="0" xfId="0" applyFont="1" applyFill="1" applyAlignment="1">
      <alignment horizontal="justify" wrapText="1"/>
    </xf>
    <xf numFmtId="0" fontId="32" fillId="0" borderId="0" xfId="0" applyFont="1" applyFill="1" applyBorder="1" applyAlignment="1">
      <alignment horizontal="justify" wrapText="1"/>
    </xf>
    <xf numFmtId="0" fontId="32"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2" fillId="0" borderId="9" xfId="0" applyFont="1" applyFill="1" applyBorder="1" applyAlignment="1">
      <alignment horizontal="left" vertical="center" wrapText="1"/>
    </xf>
    <xf numFmtId="0" fontId="39" fillId="0" borderId="9" xfId="0" applyFont="1" applyFill="1" applyBorder="1" applyAlignment="1">
      <alignment vertical="center" wrapText="1"/>
    </xf>
    <xf numFmtId="0" fontId="33" fillId="0" borderId="12" xfId="0" applyNumberFormat="1" applyFont="1" applyFill="1" applyBorder="1" applyAlignment="1">
      <alignment horizontal="justify" vertical="center" wrapText="1"/>
    </xf>
    <xf numFmtId="0" fontId="39" fillId="0" borderId="12" xfId="0" applyFont="1" applyFill="1" applyBorder="1" applyAlignment="1">
      <alignment horizontal="justify" vertical="center" wrapText="1"/>
    </xf>
    <xf numFmtId="0" fontId="32" fillId="0" borderId="0" xfId="0" applyFont="1" applyFill="1" applyBorder="1" applyAlignment="1">
      <alignment horizontal="left" vertical="center" wrapText="1"/>
    </xf>
    <xf numFmtId="0" fontId="32" fillId="0" borderId="10" xfId="73" applyFont="1" applyBorder="1" applyAlignment="1">
      <alignment horizontal="center" vertical="center" wrapText="1"/>
      <protection/>
    </xf>
    <xf numFmtId="3" fontId="33" fillId="0" borderId="0" xfId="73" applyNumberFormat="1" applyFont="1" applyFill="1" applyBorder="1" applyAlignment="1">
      <alignment horizontal="left"/>
      <protection/>
    </xf>
    <xf numFmtId="3" fontId="33" fillId="0" borderId="0" xfId="73" applyNumberFormat="1" applyFont="1" applyFill="1" applyBorder="1" applyAlignment="1" quotePrefix="1">
      <alignment horizontal="left"/>
      <protection/>
    </xf>
    <xf numFmtId="0" fontId="32" fillId="0" borderId="0" xfId="0" applyFont="1" applyAlignment="1">
      <alignment horizontal="center"/>
    </xf>
    <xf numFmtId="0" fontId="38" fillId="0" borderId="8" xfId="0" applyFont="1" applyBorder="1" applyAlignment="1">
      <alignment horizontal="justify" wrapText="1"/>
    </xf>
    <xf numFmtId="0" fontId="0" fillId="0" borderId="8" xfId="0" applyBorder="1" applyAlignment="1">
      <alignment horizontal="justify" wrapText="1"/>
    </xf>
    <xf numFmtId="3" fontId="33" fillId="0" borderId="0" xfId="42" applyNumberFormat="1" applyFont="1" applyBorder="1" applyAlignment="1" quotePrefix="1">
      <alignment horizontal="left" vertical="center" wrapText="1"/>
    </xf>
    <xf numFmtId="3" fontId="38" fillId="0" borderId="0" xfId="42" applyNumberFormat="1" applyFont="1" applyBorder="1" applyAlignment="1" quotePrefix="1">
      <alignment horizontal="left" vertical="center" wrapText="1"/>
    </xf>
    <xf numFmtId="3" fontId="33" fillId="0" borderId="0" xfId="42" applyNumberFormat="1" applyFont="1" applyBorder="1" applyAlignment="1" quotePrefix="1">
      <alignment horizontal="justify" vertical="center" wrapText="1"/>
    </xf>
    <xf numFmtId="0" fontId="39" fillId="0" borderId="0" xfId="0" applyFont="1" applyAlignment="1">
      <alignment horizontal="justify" vertical="center" wrapText="1"/>
    </xf>
    <xf numFmtId="3" fontId="32" fillId="0" borderId="9" xfId="42" applyNumberFormat="1" applyFont="1" applyBorder="1" applyAlignment="1">
      <alignment horizontal="justify" vertical="center" wrapText="1"/>
    </xf>
    <xf numFmtId="0" fontId="38" fillId="0" borderId="0" xfId="0" applyFont="1" applyFill="1" applyBorder="1" applyAlignment="1">
      <alignment horizontal="left" wrapText="1"/>
    </xf>
    <xf numFmtId="0" fontId="33" fillId="0" borderId="0" xfId="0" applyFont="1" applyFill="1" applyBorder="1" applyAlignment="1" quotePrefix="1">
      <alignment horizontal="justify" wrapText="1"/>
    </xf>
    <xf numFmtId="0" fontId="0" fillId="0" borderId="0" xfId="0" applyFill="1" applyAlignment="1">
      <alignment horizontal="justify" wrapText="1"/>
    </xf>
    <xf numFmtId="0" fontId="0" fillId="0" borderId="0" xfId="0" applyAlignment="1">
      <alignment horizontal="justify" wrapText="1"/>
    </xf>
    <xf numFmtId="0" fontId="38" fillId="0" borderId="0" xfId="0" applyFont="1" applyFill="1" applyBorder="1" applyAlignment="1">
      <alignment horizontal="justify" vertical="center" wrapText="1"/>
    </xf>
    <xf numFmtId="3" fontId="33" fillId="0" borderId="11" xfId="73" applyNumberFormat="1" applyFont="1" applyFill="1" applyBorder="1" applyAlignment="1" quotePrefix="1">
      <alignment horizontal="left"/>
      <protection/>
    </xf>
    <xf numFmtId="0" fontId="32" fillId="0" borderId="10" xfId="73" applyFont="1" applyFill="1" applyBorder="1" applyAlignment="1">
      <alignment horizontal="left" wrapText="1" indent="1"/>
      <protection/>
    </xf>
    <xf numFmtId="0" fontId="33" fillId="25" borderId="0" xfId="0" applyFont="1" applyFill="1" applyAlignment="1">
      <alignment horizontal="justify" wrapText="1"/>
    </xf>
    <xf numFmtId="0" fontId="33" fillId="25" borderId="0" xfId="0" applyFont="1" applyFill="1" applyAlignment="1" quotePrefix="1">
      <alignment horizontal="justify"/>
    </xf>
    <xf numFmtId="0" fontId="33" fillId="0" borderId="0" xfId="0" applyFont="1" applyFill="1" applyAlignment="1">
      <alignment horizontal="justify" wrapText="1"/>
    </xf>
    <xf numFmtId="0" fontId="32" fillId="0" borderId="0" xfId="0" applyFont="1" applyAlignment="1">
      <alignment horizontal="justify" wrapText="1"/>
    </xf>
    <xf numFmtId="0" fontId="32" fillId="0" borderId="10" xfId="73" applyFont="1" applyFill="1" applyBorder="1" applyAlignment="1">
      <alignment horizontal="center" vertical="center" wrapText="1"/>
      <protection/>
    </xf>
    <xf numFmtId="0" fontId="33" fillId="25" borderId="0" xfId="0" applyFont="1" applyFill="1" applyAlignment="1" quotePrefix="1">
      <alignment horizontal="left" wrapText="1"/>
    </xf>
    <xf numFmtId="0" fontId="33" fillId="25" borderId="0" xfId="0" applyFont="1" applyFill="1" applyAlignment="1">
      <alignment horizontal="left" wrapText="1"/>
    </xf>
    <xf numFmtId="0" fontId="33" fillId="0" borderId="0" xfId="0" applyFont="1" applyAlignment="1" quotePrefix="1">
      <alignment horizontal="justify" wrapText="1"/>
    </xf>
    <xf numFmtId="0" fontId="32" fillId="0" borderId="0" xfId="0" applyFont="1" applyAlignment="1">
      <alignment horizontal="left"/>
    </xf>
    <xf numFmtId="0" fontId="33" fillId="0" borderId="0" xfId="0" applyFont="1" applyAlignment="1" quotePrefix="1">
      <alignment horizontal="justify"/>
    </xf>
    <xf numFmtId="0" fontId="33" fillId="0" borderId="0" xfId="0" applyFont="1" applyAlignment="1">
      <alignment horizontal="justify" wrapText="1"/>
    </xf>
    <xf numFmtId="0" fontId="39" fillId="0" borderId="0" xfId="0" applyFont="1" applyAlignment="1">
      <alignment horizontal="justify" wrapText="1"/>
    </xf>
    <xf numFmtId="0" fontId="33" fillId="0" borderId="0" xfId="0" applyFont="1" applyFill="1" applyAlignment="1" quotePrefix="1">
      <alignment horizontal="left" wrapText="1"/>
    </xf>
    <xf numFmtId="0" fontId="33" fillId="0" borderId="0" xfId="0" applyFont="1" applyFill="1" applyAlignment="1" quotePrefix="1">
      <alignment horizontal="justify" wrapText="1"/>
    </xf>
    <xf numFmtId="0" fontId="33" fillId="24" borderId="0" xfId="0" applyFont="1" applyFill="1" applyAlignment="1" quotePrefix="1">
      <alignment horizontal="left" wrapText="1"/>
    </xf>
    <xf numFmtId="0" fontId="33" fillId="0" borderId="0" xfId="0" applyFont="1" applyAlignment="1">
      <alignment horizontal="left" wrapText="1"/>
    </xf>
    <xf numFmtId="0" fontId="33" fillId="0" borderId="0" xfId="0" applyFont="1" applyFill="1" applyAlignment="1">
      <alignment horizontal="justify" vertical="center" wrapText="1"/>
    </xf>
    <xf numFmtId="0" fontId="33" fillId="0" borderId="0" xfId="0" applyFont="1" applyAlignment="1">
      <alignment horizontal="justify" vertical="center"/>
    </xf>
    <xf numFmtId="0" fontId="33" fillId="0" borderId="0" xfId="0" applyFont="1" applyAlignment="1">
      <alignment horizontal="justify" vertical="center" wrapText="1"/>
    </xf>
    <xf numFmtId="3" fontId="33" fillId="0" borderId="0" xfId="0" applyNumberFormat="1" applyFont="1" applyAlignment="1" quotePrefix="1">
      <alignment horizontal="justify" vertical="top" wrapText="1"/>
    </xf>
    <xf numFmtId="3" fontId="33" fillId="0" borderId="0" xfId="0" applyNumberFormat="1" applyFont="1" applyAlignment="1">
      <alignment horizontal="justify" vertical="top" wrapText="1"/>
    </xf>
    <xf numFmtId="0" fontId="32" fillId="0" borderId="0" xfId="0" applyFont="1" applyAlignment="1">
      <alignment horizontal="left" wrapText="1"/>
    </xf>
    <xf numFmtId="3" fontId="32" fillId="0" borderId="0" xfId="0" applyNumberFormat="1" applyFont="1" applyAlignment="1">
      <alignment horizontal="left" wrapText="1"/>
    </xf>
    <xf numFmtId="3" fontId="33" fillId="0" borderId="0" xfId="0" applyNumberFormat="1" applyFont="1" applyAlignment="1">
      <alignment horizontal="left" wrapText="1"/>
    </xf>
    <xf numFmtId="3" fontId="33" fillId="0" borderId="0" xfId="0" applyNumberFormat="1" applyFont="1" applyAlignment="1">
      <alignment horizontal="justify" wrapText="1"/>
    </xf>
    <xf numFmtId="0" fontId="33" fillId="0" borderId="0" xfId="0" applyNumberFormat="1" applyFont="1" applyAlignment="1">
      <alignment horizontal="justify" vertical="top" wrapText="1"/>
    </xf>
    <xf numFmtId="0" fontId="39" fillId="0" borderId="0" xfId="0" applyFont="1" applyAlignment="1">
      <alignment horizontal="justify" vertical="top" wrapText="1"/>
    </xf>
    <xf numFmtId="37" fontId="32" fillId="0" borderId="0" xfId="0" applyNumberFormat="1" applyFont="1" applyBorder="1" applyAlignment="1">
      <alignment horizontal="left"/>
    </xf>
    <xf numFmtId="0" fontId="34" fillId="0" borderId="0" xfId="0" applyFont="1" applyAlignment="1">
      <alignment horizontal="left" vertical="center"/>
    </xf>
    <xf numFmtId="3" fontId="32" fillId="0" borderId="0" xfId="0" applyNumberFormat="1" applyFont="1" applyAlignment="1">
      <alignment horizontal="justify" vertical="top" wrapText="1"/>
    </xf>
    <xf numFmtId="165" fontId="33" fillId="0" borderId="0" xfId="42" applyNumberFormat="1" applyFont="1" applyAlignment="1">
      <alignment horizontal="center"/>
    </xf>
    <xf numFmtId="165" fontId="32" fillId="0" borderId="0" xfId="42" applyNumberFormat="1" applyFont="1" applyAlignment="1">
      <alignment horizontal="center" vertical="center"/>
    </xf>
    <xf numFmtId="37" fontId="34" fillId="0" borderId="0" xfId="68" applyNumberFormat="1" applyFont="1" applyBorder="1" applyAlignment="1">
      <alignment horizontal="left"/>
      <protection/>
    </xf>
    <xf numFmtId="165" fontId="38" fillId="0" borderId="0" xfId="42" applyNumberFormat="1" applyFont="1" applyAlignment="1">
      <alignment horizontal="center"/>
    </xf>
    <xf numFmtId="37" fontId="34" fillId="0" borderId="0" xfId="0" applyNumberFormat="1" applyFont="1" applyBorder="1" applyAlignment="1">
      <alignment horizontal="left"/>
    </xf>
    <xf numFmtId="165" fontId="32" fillId="0" borderId="0" xfId="42" applyNumberFormat="1" applyFont="1" applyAlignment="1">
      <alignment horizontal="center"/>
    </xf>
    <xf numFmtId="0" fontId="34" fillId="0" borderId="0" xfId="67" applyFont="1" applyAlignment="1">
      <alignment horizontal="left"/>
      <protection/>
    </xf>
    <xf numFmtId="41" fontId="33" fillId="0" borderId="0" xfId="67" applyNumberFormat="1" applyFont="1" applyBorder="1" applyAlignment="1">
      <alignment horizontal="center"/>
      <protection/>
    </xf>
    <xf numFmtId="0" fontId="33" fillId="0" borderId="0" xfId="67" applyFont="1" applyBorder="1" applyAlignment="1">
      <alignment horizontal="center"/>
      <protection/>
    </xf>
    <xf numFmtId="37" fontId="32" fillId="0" borderId="0" xfId="67" applyNumberFormat="1" applyFont="1" applyAlignment="1">
      <alignment horizontal="left"/>
      <protection/>
    </xf>
    <xf numFmtId="0" fontId="32" fillId="0" borderId="0" xfId="67" applyFont="1" applyAlignment="1">
      <alignment horizontal="lef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Font Britannic16" xfId="52"/>
    <cellStyle name="Font Britannic18" xfId="53"/>
    <cellStyle name="Font Cond20" xfId="54"/>
    <cellStyle name="Font NewCenturyCond18" xfId="55"/>
    <cellStyle name="Font Ottawa14" xfId="56"/>
    <cellStyle name="Font Ottawa16"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BCTC DONAPLAST-06" xfId="67"/>
    <cellStyle name="Normal_BCTC gui CKhoan" xfId="68"/>
    <cellStyle name="Normal_CDKT" xfId="69"/>
    <cellStyle name="Normal_KQKD1" xfId="70"/>
    <cellStyle name="Normal_KQKD2" xfId="71"/>
    <cellStyle name="Normal_Sheet1" xfId="72"/>
    <cellStyle name="Normal_thminh1" xfId="73"/>
    <cellStyle name="Note" xfId="74"/>
    <cellStyle name="Output" xfId="75"/>
    <cellStyle name="Percent" xfId="76"/>
    <cellStyle name="Title" xfId="77"/>
    <cellStyle name="Total" xfId="78"/>
    <cellStyle name="Warning Text" xfId="79"/>
    <cellStyle name="똿뗦먛귟 [0.00]_PRODUCT DETAIL Q1" xfId="80"/>
    <cellStyle name="똿뗦먛귟_PRODUCT DETAIL Q1" xfId="81"/>
    <cellStyle name="믅됞 [0.00]_PRODUCT DETAIL Q1" xfId="82"/>
    <cellStyle name="믅됞_PRODUCT DETAIL Q1" xfId="83"/>
    <cellStyle name="백분율_HOBONG" xfId="84"/>
    <cellStyle name="뷭?_BOOKSHIP" xfId="85"/>
    <cellStyle name="一般_BCTC012000Year.VIET(New)" xfId="86"/>
    <cellStyle name="콤마 [0]_1202" xfId="87"/>
    <cellStyle name="콤마_1202" xfId="88"/>
    <cellStyle name="통화 [0]_1202" xfId="89"/>
    <cellStyle name="통화_1202" xfId="90"/>
    <cellStyle name="표준_(정보부문)월별인원계획" xfId="9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1104900</xdr:colOff>
      <xdr:row>0</xdr:row>
      <xdr:rowOff>76200</xdr:rowOff>
    </xdr:from>
    <xdr:to>
      <xdr:col>8</xdr:col>
      <xdr:colOff>1238250</xdr:colOff>
      <xdr:row>3</xdr:row>
      <xdr:rowOff>0</xdr:rowOff>
    </xdr:to>
    <xdr:sp>
      <xdr:nvSpPr>
        <xdr:cNvPr id="1" name="Rectangle 1"/>
        <xdr:cNvSpPr>
          <a:spLocks/>
        </xdr:cNvSpPr>
      </xdr:nvSpPr>
      <xdr:spPr>
        <a:xfrm>
          <a:off x="5305425" y="76200"/>
          <a:ext cx="2676525" cy="600075"/>
        </a:xfrm>
        <a:prstGeom prst="rect">
          <a:avLst/>
        </a:prstGeom>
        <a:noFill/>
        <a:ln w="9525" cmpd="sng">
          <a:noFill/>
        </a:ln>
      </xdr:spPr>
      <xdr:txBody>
        <a:bodyPr vertOverflow="clip" wrap="square"/>
        <a:p>
          <a:pPr algn="ctr">
            <a:defRPr/>
          </a:pPr>
          <a:r>
            <a:rPr lang="en-US" cap="none" sz="1000" b="0" i="0" u="none" baseline="0">
              <a:latin typeface="VNI-Times"/>
              <a:ea typeface="VNI-Times"/>
              <a:cs typeface="VNI-Times"/>
            </a:rPr>
            <a:t>Mau so: B09 - DN
Ban hanh theo QD so 15/2006/QD-BTC ngay 20/03/2006 cua Bo Truong BTC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95250</xdr:rowOff>
    </xdr:from>
    <xdr:to>
      <xdr:col>6</xdr:col>
      <xdr:colOff>1257300</xdr:colOff>
      <xdr:row>2</xdr:row>
      <xdr:rowOff>295275</xdr:rowOff>
    </xdr:to>
    <xdr:sp>
      <xdr:nvSpPr>
        <xdr:cNvPr id="1" name="Rectangle 1"/>
        <xdr:cNvSpPr>
          <a:spLocks/>
        </xdr:cNvSpPr>
      </xdr:nvSpPr>
      <xdr:spPr>
        <a:xfrm>
          <a:off x="4762500" y="95250"/>
          <a:ext cx="2733675" cy="600075"/>
        </a:xfrm>
        <a:prstGeom prst="rect">
          <a:avLst/>
        </a:prstGeom>
        <a:solidFill>
          <a:srgbClr val="FFFFFF"/>
        </a:solidFill>
        <a:ln w="9525" cmpd="sng">
          <a:noFill/>
        </a:ln>
      </xdr:spPr>
      <xdr:txBody>
        <a:bodyPr vertOverflow="clip" wrap="square"/>
        <a:p>
          <a:pPr algn="ctr">
            <a:defRPr/>
          </a:pPr>
          <a:r>
            <a:rPr lang="en-US" cap="none" sz="1000" b="0" i="0" u="none" baseline="0">
              <a:latin typeface="VNI-Times"/>
              <a:ea typeface="VNI-Times"/>
              <a:cs typeface="VNI-Times"/>
            </a:rPr>
            <a:t>Mau so: B02 - DN
Ban hanh theo QD so 15/2006/QD-BTC ngay 20/03/2006 cua Bo Truong BTC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0</xdr:row>
      <xdr:rowOff>95250</xdr:rowOff>
    </xdr:from>
    <xdr:to>
      <xdr:col>9</xdr:col>
      <xdr:colOff>1504950</xdr:colOff>
      <xdr:row>2</xdr:row>
      <xdr:rowOff>142875</xdr:rowOff>
    </xdr:to>
    <xdr:sp>
      <xdr:nvSpPr>
        <xdr:cNvPr id="1" name="Rectangle 1"/>
        <xdr:cNvSpPr>
          <a:spLocks/>
        </xdr:cNvSpPr>
      </xdr:nvSpPr>
      <xdr:spPr>
        <a:xfrm>
          <a:off x="5010150" y="95250"/>
          <a:ext cx="2828925" cy="600075"/>
        </a:xfrm>
        <a:prstGeom prst="rect">
          <a:avLst/>
        </a:prstGeom>
        <a:solidFill>
          <a:srgbClr val="FFFFFF"/>
        </a:solidFill>
        <a:ln w="9525" cmpd="sng">
          <a:noFill/>
        </a:ln>
      </xdr:spPr>
      <xdr:txBody>
        <a:bodyPr vertOverflow="clip" wrap="square"/>
        <a:p>
          <a:pPr algn="ctr">
            <a:defRPr/>
          </a:pPr>
          <a:r>
            <a:rPr lang="en-US" cap="none" sz="1000" b="0" i="0" u="none" baseline="0">
              <a:latin typeface="VNI-Times"/>
              <a:ea typeface="VNI-Times"/>
              <a:cs typeface="VNI-Times"/>
            </a:rPr>
            <a:t>Mau so: B01 - DN
Ban hanh theo QD so 15/2006/QD-BTC ngay 20/03/2006 cua Bo Truong BTC</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85725</xdr:rowOff>
    </xdr:from>
    <xdr:to>
      <xdr:col>8</xdr:col>
      <xdr:colOff>1266825</xdr:colOff>
      <xdr:row>2</xdr:row>
      <xdr:rowOff>133350</xdr:rowOff>
    </xdr:to>
    <xdr:sp>
      <xdr:nvSpPr>
        <xdr:cNvPr id="1" name="Rectangle 5"/>
        <xdr:cNvSpPr>
          <a:spLocks/>
        </xdr:cNvSpPr>
      </xdr:nvSpPr>
      <xdr:spPr>
        <a:xfrm>
          <a:off x="5029200" y="85725"/>
          <a:ext cx="2647950" cy="542925"/>
        </a:xfrm>
        <a:prstGeom prst="rect">
          <a:avLst/>
        </a:prstGeom>
        <a:solidFill>
          <a:srgbClr val="FFFFFF"/>
        </a:solidFill>
        <a:ln w="9525" cmpd="sng">
          <a:noFill/>
        </a:ln>
      </xdr:spPr>
      <xdr:txBody>
        <a:bodyPr vertOverflow="clip" wrap="square"/>
        <a:p>
          <a:pPr algn="ctr">
            <a:defRPr/>
          </a:pPr>
          <a:r>
            <a:rPr lang="en-US" cap="none" sz="1000" b="0" i="0" u="none" baseline="0">
              <a:latin typeface="VNI-Times"/>
              <a:ea typeface="VNI-Times"/>
              <a:cs typeface="VNI-Times"/>
            </a:rPr>
            <a:t>Mau so: B03 - DN
Ban hanh theo QD so 15/2006/QD-BTC ngay 20/03/2006 cua Bo Truong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My%20Documents\Nguyet%20DAU%20GAU\qt6c-2003\CTDUTOAN\CTDT\DMUC124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y2\cm2\CONG-TY\1%20CS%20ctiet%20Kcau%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2\cm2\CONG-TY\DA-NANG\Ancu-PM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gan\BCTC\2008\2008"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DMINI~1\LOCALS~1\Temp\Rar$DI00.016\BCTC%20gui%20CKho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DMINI~1\LOCALS~1\Temp\Rar$DI00.937\BCTC%20gui%20CKho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KToan\ktoan%20bctct4\BCTC%20DONAPLAST-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gan\TSCD-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NHMUC"/>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toan CS"/>
      <sheetName val="Ktoan CS (2)"/>
      <sheetName val="DG Vlieu"/>
      <sheetName val="Dnhua"/>
      <sheetName val="Ho ga"/>
      <sheetName val="MT328"/>
      <sheetName val="Mthep"/>
      <sheetName val="Mcap"/>
      <sheetName val="Tdia LL"/>
      <sheetName val="Tru,Den,Tu"/>
      <sheetName val="DegangT tri"/>
      <sheetName val="Chup, Can den"/>
      <sheetName val="Colie "/>
      <sheetName val="Xa "/>
      <sheetName val="Day, Pkien,Vchuyen"/>
      <sheetName val="Ong"/>
      <sheetName val="DG Ncong"/>
      <sheetName val="Betong  Tai cho"/>
      <sheetName val="Tinh toan"/>
      <sheetName val="VL chua VAT"/>
      <sheetName val="Mbtlt"/>
      <sheetName val="Tru Pilol Mong"/>
      <sheetName val="Tru,Den,Tu,Bdcc"/>
      <sheetName val="T tri Degang"/>
      <sheetName val="THGT"/>
      <sheetName val="DG328"/>
      <sheetName val="DG33"/>
      <sheetName val="Chi phi Tu van"/>
      <sheetName val="Thi nghiem"/>
      <sheetName val="GiaVL HTXL"/>
      <sheetName val="Bet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ia VL"/>
      <sheetName val="Thi nghiem"/>
      <sheetName val="Btong"/>
      <sheetName val="Ctiet Cthe"/>
      <sheetName val="VLNC Cthe"/>
      <sheetName val="THKP Cthe"/>
      <sheetName val="CtietTram"/>
      <sheetName val="VLNC Tram"/>
      <sheetName val="THKPTram"/>
      <sheetName val="CtietHthe"/>
      <sheetName val="VLNC Hthe"/>
      <sheetName val="THKP Hthe"/>
      <sheetName val="CS"/>
      <sheetName val="Chung"/>
      <sheetName val="Ksat_Tk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m-QI"/>
      <sheetName val="bckqkd"/>
      <sheetName val="KQKD-QI"/>
      <sheetName val="CDKT-QI"/>
      <sheetName val="lctt"/>
      <sheetName val="LCTT-GT-QI"/>
      <sheetName val="00000000"/>
    </sheetNames>
    <sheetDataSet>
      <sheetData sheetId="0">
        <row r="6">
          <cell r="A6" t="str">
            <v>Quùi I naêm 2008</v>
          </cell>
        </row>
        <row r="7">
          <cell r="I7" t="str">
            <v>DVT: Viet Nam Dong</v>
          </cell>
        </row>
        <row r="346">
          <cell r="H346" t="str">
            <v>Ngaøy 20 thaùng 04 naêm 2008</v>
          </cell>
        </row>
      </sheetData>
      <sheetData sheetId="2">
        <row r="10">
          <cell r="E10" t="str">
            <v>Naêm 2007</v>
          </cell>
        </row>
        <row r="11">
          <cell r="G11">
            <v>36436166801</v>
          </cell>
        </row>
        <row r="13">
          <cell r="E13">
            <v>149368242330</v>
          </cell>
        </row>
        <row r="14">
          <cell r="E14">
            <v>133717987402</v>
          </cell>
          <cell r="G14">
            <v>32733467677</v>
          </cell>
        </row>
        <row r="16">
          <cell r="G16">
            <v>246959263</v>
          </cell>
        </row>
        <row r="17">
          <cell r="G17">
            <v>1156582984</v>
          </cell>
        </row>
        <row r="18">
          <cell r="G18">
            <v>1156190571</v>
          </cell>
        </row>
        <row r="25">
          <cell r="G25">
            <v>1155050765</v>
          </cell>
        </row>
        <row r="30">
          <cell r="G30">
            <v>1155050765</v>
          </cell>
        </row>
      </sheetData>
      <sheetData sheetId="3">
        <row r="9">
          <cell r="J9" t="str">
            <v>31/03/2008</v>
          </cell>
        </row>
        <row r="11">
          <cell r="J11">
            <v>13367010257</v>
          </cell>
        </row>
        <row r="12">
          <cell r="H12">
            <v>2060370675</v>
          </cell>
        </row>
        <row r="18">
          <cell r="J18">
            <v>39871865294</v>
          </cell>
        </row>
        <row r="19">
          <cell r="J19">
            <v>20504517132</v>
          </cell>
        </row>
        <row r="55">
          <cell r="J55">
            <v>-285533587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CTGD"/>
      <sheetName val="BCKT"/>
      <sheetName val="BTDC"/>
      <sheetName val="CDKT"/>
      <sheetName val="KQKD"/>
      <sheetName val="LCTT-GT"/>
      <sheetName val="TM"/>
      <sheetName val="00000000"/>
    </sheetNames>
    <sheetDataSet>
      <sheetData sheetId="3">
        <row r="1">
          <cell r="A1" t="str">
            <v>COÂNG TY COÅ PHAÀN NHÖÏA - XAÂY DÖÏNG ÑOÀNG NAI</v>
          </cell>
        </row>
        <row r="9">
          <cell r="H9">
            <v>2489820883</v>
          </cell>
        </row>
        <row r="15">
          <cell r="H15">
            <v>36738355583</v>
          </cell>
        </row>
        <row r="16">
          <cell r="H16">
            <v>2748675126</v>
          </cell>
        </row>
        <row r="21">
          <cell r="H21">
            <v>17077891394</v>
          </cell>
        </row>
        <row r="52">
          <cell r="H52">
            <v>308384490</v>
          </cell>
        </row>
        <row r="64">
          <cell r="H64">
            <v>255428302</v>
          </cell>
        </row>
        <row r="66">
          <cell r="H66">
            <v>6228630</v>
          </cell>
        </row>
        <row r="74">
          <cell r="H74">
            <v>7521486488</v>
          </cell>
        </row>
        <row r="78">
          <cell r="H78">
            <v>20000000000</v>
          </cell>
        </row>
        <row r="93">
          <cell r="H93" t="str">
            <v>Toång Giaùm Ñoác</v>
          </cell>
        </row>
      </sheetData>
      <sheetData sheetId="6">
        <row r="186">
          <cell r="H186">
            <v>255428302</v>
          </cell>
        </row>
        <row r="196">
          <cell r="H196">
            <v>6228630</v>
          </cell>
        </row>
        <row r="227">
          <cell r="H227">
            <v>7521486488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CTGD"/>
      <sheetName val="BCKT"/>
      <sheetName val="BTDC"/>
      <sheetName val="CDKT"/>
      <sheetName val="KQKD"/>
      <sheetName val="LCTT-GT"/>
      <sheetName val="TM"/>
      <sheetName val="00000000"/>
    </sheetNames>
    <sheetDataSet>
      <sheetData sheetId="3">
        <row r="1">
          <cell r="A1" t="str">
            <v>COÂNG TY COÅ PHAÀN NHÖÏA - XAÂY DÖÏNG ÑOÀNG NAI</v>
          </cell>
        </row>
        <row r="93">
          <cell r="H93" t="str">
            <v>Toång Giaùm Ñoác</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IA"/>
      <sheetName val="Sheet1"/>
      <sheetName val="MUCLUC"/>
      <sheetName val="BCTGD"/>
      <sheetName val="BCKT"/>
      <sheetName val="BTDC"/>
      <sheetName val="CDKT"/>
      <sheetName val="KQKD"/>
      <sheetName val="LCTT-GT"/>
      <sheetName val="TM"/>
      <sheetName val="00000000"/>
    </sheetNames>
    <sheetDataSet>
      <sheetData sheetId="6">
        <row r="1">
          <cell r="A1" t="str">
            <v>COÂNG TY COÅ PHAÀN NHÖÏA - XAÂY DÖÏNG ÑOÀNG NAI</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7"/>
      <sheetName val="2008"/>
      <sheetName val="00000000"/>
    </sheetNames>
    <sheetDataSet>
      <sheetData sheetId="1">
        <row r="160">
          <cell r="Q160">
            <v>220871713.2777778</v>
          </cell>
          <cell r="R160">
            <v>220925742.2777778</v>
          </cell>
          <cell r="S160">
            <v>220583520.3888889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465"/>
  <sheetViews>
    <sheetView workbookViewId="0" topLeftCell="A1">
      <selection activeCell="J138" sqref="J138"/>
    </sheetView>
  </sheetViews>
  <sheetFormatPr defaultColWidth="8.796875" defaultRowHeight="18" customHeight="1"/>
  <cols>
    <col min="1" max="1" width="3.19921875" style="13" customWidth="1"/>
    <col min="2" max="2" width="1.390625" style="6" customWidth="1"/>
    <col min="3" max="3" width="0.59375" style="6" customWidth="1"/>
    <col min="4" max="4" width="10.09765625" style="6" customWidth="1"/>
    <col min="5" max="5" width="14.19921875" style="6" customWidth="1"/>
    <col min="6" max="6" width="14.59765625" style="6" customWidth="1"/>
    <col min="7" max="7" width="12.59765625" style="6" customWidth="1"/>
    <col min="8" max="8" width="14.09765625" style="25" customWidth="1"/>
    <col min="9" max="9" width="14" style="26" customWidth="1"/>
    <col min="10" max="10" width="19.09765625" style="5" hidden="1" customWidth="1"/>
    <col min="11" max="11" width="18.5" style="6" customWidth="1"/>
    <col min="12" max="12" width="17.8984375" style="6" customWidth="1"/>
    <col min="13" max="16384" width="9" style="6" customWidth="1"/>
  </cols>
  <sheetData>
    <row r="1" spans="1:9" ht="18" customHeight="1">
      <c r="A1" s="1" t="str">
        <f>'[5]CDKT'!A1</f>
        <v>COÂNG TY COÅ PHAÀN NHÖÏA - XAÂY DÖÏNG ÑOÀNG NAI</v>
      </c>
      <c r="B1" s="2"/>
      <c r="C1" s="2"/>
      <c r="D1" s="2"/>
      <c r="E1" s="2"/>
      <c r="F1" s="2"/>
      <c r="G1" s="2"/>
      <c r="H1" s="3"/>
      <c r="I1" s="4"/>
    </row>
    <row r="2" spans="1:9" ht="9" customHeight="1">
      <c r="A2" s="1"/>
      <c r="B2" s="2"/>
      <c r="C2" s="2"/>
      <c r="D2" s="2"/>
      <c r="E2" s="2"/>
      <c r="F2" s="2"/>
      <c r="G2" s="2"/>
      <c r="H2" s="3"/>
      <c r="I2" s="4"/>
    </row>
    <row r="3" spans="1:9" ht="26.25" customHeight="1">
      <c r="A3" s="1"/>
      <c r="B3" s="2"/>
      <c r="C3" s="2"/>
      <c r="D3" s="2"/>
      <c r="E3" s="2"/>
      <c r="F3" s="2"/>
      <c r="G3" s="2"/>
      <c r="H3" s="3"/>
      <c r="I3" s="4"/>
    </row>
    <row r="4" spans="1:9" ht="11.25" customHeight="1">
      <c r="A4" s="1"/>
      <c r="B4" s="2"/>
      <c r="C4" s="2"/>
      <c r="D4" s="2"/>
      <c r="E4" s="2"/>
      <c r="F4" s="2"/>
      <c r="G4" s="2"/>
      <c r="H4" s="3"/>
      <c r="I4" s="4"/>
    </row>
    <row r="5" spans="1:12" s="10" customFormat="1" ht="23.25" customHeight="1">
      <c r="A5" s="883" t="s">
        <v>0</v>
      </c>
      <c r="B5" s="883"/>
      <c r="C5" s="883"/>
      <c r="D5" s="883"/>
      <c r="E5" s="883"/>
      <c r="F5" s="883"/>
      <c r="G5" s="883"/>
      <c r="H5" s="883"/>
      <c r="I5" s="883"/>
      <c r="J5" s="7"/>
      <c r="K5" s="8"/>
      <c r="L5" s="9"/>
    </row>
    <row r="6" spans="1:12" s="10" customFormat="1" ht="23.25" customHeight="1">
      <c r="A6" s="882" t="s">
        <v>1</v>
      </c>
      <c r="B6" s="882"/>
      <c r="C6" s="882"/>
      <c r="D6" s="882"/>
      <c r="E6" s="882"/>
      <c r="F6" s="882"/>
      <c r="G6" s="882"/>
      <c r="H6" s="882"/>
      <c r="I6" s="882"/>
      <c r="J6" s="7"/>
      <c r="K6" s="11"/>
      <c r="L6" s="9"/>
    </row>
    <row r="7" spans="1:12" s="10" customFormat="1" ht="20.25" customHeight="1">
      <c r="A7" s="12"/>
      <c r="G7" s="13"/>
      <c r="H7" s="14"/>
      <c r="I7" s="15" t="s">
        <v>2</v>
      </c>
      <c r="J7" s="7"/>
      <c r="K7" s="8"/>
      <c r="L7" s="9"/>
    </row>
    <row r="8" spans="1:12" s="10" customFormat="1" ht="1.5" customHeight="1">
      <c r="A8" s="16"/>
      <c r="B8" s="17"/>
      <c r="C8" s="17"/>
      <c r="D8" s="17"/>
      <c r="E8" s="17"/>
      <c r="F8" s="18"/>
      <c r="G8" s="18"/>
      <c r="H8" s="18"/>
      <c r="I8" s="17"/>
      <c r="J8" s="7"/>
      <c r="K8" s="8"/>
      <c r="L8" s="9"/>
    </row>
    <row r="9" spans="2:12" s="10" customFormat="1" ht="24" customHeight="1">
      <c r="B9" s="19"/>
      <c r="C9" s="19"/>
      <c r="D9" s="19"/>
      <c r="E9" s="19"/>
      <c r="F9" s="19"/>
      <c r="G9" s="20"/>
      <c r="H9" s="21"/>
      <c r="I9" s="22"/>
      <c r="J9" s="7"/>
      <c r="K9" s="8"/>
      <c r="L9" s="9"/>
    </row>
    <row r="10" spans="1:10" ht="18" customHeight="1">
      <c r="A10" s="23" t="s">
        <v>3</v>
      </c>
      <c r="B10" s="24" t="s">
        <v>4</v>
      </c>
      <c r="J10" s="6"/>
    </row>
    <row r="11" spans="1:10" ht="3.75" customHeight="1">
      <c r="A11" s="23"/>
      <c r="B11" s="24"/>
      <c r="J11" s="6"/>
    </row>
    <row r="12" spans="1:255" s="10" customFormat="1" ht="72" customHeight="1">
      <c r="A12" s="27" t="s">
        <v>5</v>
      </c>
      <c r="B12" s="884" t="s">
        <v>327</v>
      </c>
      <c r="C12" s="875"/>
      <c r="D12" s="875"/>
      <c r="E12" s="875"/>
      <c r="F12" s="875"/>
      <c r="G12" s="875"/>
      <c r="H12" s="875"/>
      <c r="I12" s="875"/>
      <c r="J12" s="6"/>
      <c r="K12" s="29"/>
      <c r="L12" s="29"/>
      <c r="M12" s="29"/>
      <c r="N12" s="29"/>
      <c r="O12" s="29"/>
      <c r="P12" s="29"/>
      <c r="Q12" s="29"/>
      <c r="R12" s="873"/>
      <c r="S12" s="873"/>
      <c r="T12" s="873"/>
      <c r="U12" s="873"/>
      <c r="V12" s="873"/>
      <c r="W12" s="873"/>
      <c r="X12" s="873"/>
      <c r="Y12" s="873"/>
      <c r="Z12" s="873"/>
      <c r="AA12" s="873"/>
      <c r="AB12" s="873"/>
      <c r="AC12" s="873"/>
      <c r="AD12" s="873"/>
      <c r="AE12" s="873"/>
      <c r="AF12" s="873"/>
      <c r="AG12" s="873"/>
      <c r="AH12" s="873"/>
      <c r="AI12" s="873"/>
      <c r="AJ12" s="873"/>
      <c r="AK12" s="873"/>
      <c r="AL12" s="873"/>
      <c r="AM12" s="873"/>
      <c r="AN12" s="873"/>
      <c r="AO12" s="873"/>
      <c r="AP12" s="873"/>
      <c r="AQ12" s="873"/>
      <c r="AR12" s="873"/>
      <c r="AS12" s="873"/>
      <c r="AT12" s="873"/>
      <c r="AU12" s="873"/>
      <c r="AV12" s="873"/>
      <c r="AW12" s="873"/>
      <c r="AX12" s="873"/>
      <c r="AY12" s="873"/>
      <c r="AZ12" s="873"/>
      <c r="BA12" s="873"/>
      <c r="BB12" s="873"/>
      <c r="BC12" s="873"/>
      <c r="BD12" s="873"/>
      <c r="BE12" s="873"/>
      <c r="BF12" s="873"/>
      <c r="BG12" s="873"/>
      <c r="BH12" s="873"/>
      <c r="BI12" s="873"/>
      <c r="BJ12" s="873"/>
      <c r="BK12" s="873"/>
      <c r="BL12" s="873"/>
      <c r="BM12" s="873"/>
      <c r="BN12" s="873"/>
      <c r="BO12" s="873"/>
      <c r="BP12" s="873"/>
      <c r="BQ12" s="873"/>
      <c r="BR12" s="873"/>
      <c r="BS12" s="873"/>
      <c r="BT12" s="873"/>
      <c r="BU12" s="873"/>
      <c r="BV12" s="873"/>
      <c r="BW12" s="873"/>
      <c r="BX12" s="873"/>
      <c r="BY12" s="873"/>
      <c r="BZ12" s="873"/>
      <c r="CA12" s="873"/>
      <c r="CB12" s="873"/>
      <c r="CC12" s="873"/>
      <c r="CD12" s="873"/>
      <c r="CE12" s="873"/>
      <c r="CF12" s="873"/>
      <c r="CG12" s="873"/>
      <c r="CH12" s="873"/>
      <c r="CI12" s="873"/>
      <c r="CJ12" s="873"/>
      <c r="CK12" s="873"/>
      <c r="CL12" s="873"/>
      <c r="CM12" s="873"/>
      <c r="CN12" s="873"/>
      <c r="CO12" s="873"/>
      <c r="CP12" s="873"/>
      <c r="CQ12" s="873"/>
      <c r="CR12" s="873"/>
      <c r="CS12" s="873"/>
      <c r="CT12" s="873"/>
      <c r="CU12" s="873"/>
      <c r="CV12" s="873"/>
      <c r="CW12" s="873"/>
      <c r="CX12" s="873"/>
      <c r="CY12" s="873"/>
      <c r="CZ12" s="873"/>
      <c r="DA12" s="873"/>
      <c r="DB12" s="873"/>
      <c r="DC12" s="873"/>
      <c r="DD12" s="873"/>
      <c r="DE12" s="873"/>
      <c r="DF12" s="873"/>
      <c r="DG12" s="873"/>
      <c r="DH12" s="873"/>
      <c r="DI12" s="873"/>
      <c r="DJ12" s="873"/>
      <c r="DK12" s="873"/>
      <c r="DL12" s="873"/>
      <c r="DM12" s="873"/>
      <c r="DN12" s="873"/>
      <c r="DO12" s="873"/>
      <c r="DP12" s="873"/>
      <c r="DQ12" s="873"/>
      <c r="DR12" s="873"/>
      <c r="DS12" s="873"/>
      <c r="DT12" s="873"/>
      <c r="DU12" s="873"/>
      <c r="DV12" s="873"/>
      <c r="DW12" s="873"/>
      <c r="DX12" s="873"/>
      <c r="DY12" s="873"/>
      <c r="DZ12" s="873"/>
      <c r="EA12" s="873"/>
      <c r="EB12" s="873"/>
      <c r="EC12" s="873"/>
      <c r="ED12" s="873"/>
      <c r="EE12" s="873"/>
      <c r="EF12" s="873"/>
      <c r="EG12" s="873"/>
      <c r="EH12" s="873"/>
      <c r="EI12" s="873"/>
      <c r="EJ12" s="873"/>
      <c r="EK12" s="873"/>
      <c r="EL12" s="873"/>
      <c r="EM12" s="873"/>
      <c r="EN12" s="873"/>
      <c r="EO12" s="873"/>
      <c r="EP12" s="873"/>
      <c r="EQ12" s="873"/>
      <c r="ER12" s="873"/>
      <c r="ES12" s="873"/>
      <c r="ET12" s="873"/>
      <c r="EU12" s="873"/>
      <c r="EV12" s="873"/>
      <c r="EW12" s="873"/>
      <c r="EX12" s="873"/>
      <c r="EY12" s="873"/>
      <c r="EZ12" s="873"/>
      <c r="FA12" s="873"/>
      <c r="FB12" s="873"/>
      <c r="FC12" s="873"/>
      <c r="FD12" s="873"/>
      <c r="FE12" s="873"/>
      <c r="FF12" s="873"/>
      <c r="FG12" s="873"/>
      <c r="FH12" s="873"/>
      <c r="FI12" s="873"/>
      <c r="FJ12" s="873"/>
      <c r="FK12" s="873"/>
      <c r="FL12" s="873"/>
      <c r="FM12" s="873"/>
      <c r="FN12" s="873"/>
      <c r="FO12" s="873"/>
      <c r="FP12" s="873"/>
      <c r="FQ12" s="873"/>
      <c r="FR12" s="873"/>
      <c r="FS12" s="873"/>
      <c r="FT12" s="873"/>
      <c r="FU12" s="873"/>
      <c r="FV12" s="873"/>
      <c r="FW12" s="873"/>
      <c r="FX12" s="873"/>
      <c r="FY12" s="873"/>
      <c r="FZ12" s="873"/>
      <c r="GA12" s="873"/>
      <c r="GB12" s="873"/>
      <c r="GC12" s="873"/>
      <c r="GD12" s="873"/>
      <c r="GE12" s="873"/>
      <c r="GF12" s="873"/>
      <c r="GG12" s="873"/>
      <c r="GH12" s="873"/>
      <c r="GI12" s="873"/>
      <c r="GJ12" s="873"/>
      <c r="GK12" s="873"/>
      <c r="GL12" s="873"/>
      <c r="GM12" s="873"/>
      <c r="GN12" s="873"/>
      <c r="GO12" s="873"/>
      <c r="GP12" s="873"/>
      <c r="GQ12" s="873"/>
      <c r="GR12" s="873"/>
      <c r="GS12" s="873"/>
      <c r="GT12" s="873"/>
      <c r="GU12" s="873"/>
      <c r="GV12" s="873"/>
      <c r="GW12" s="873"/>
      <c r="GX12" s="873"/>
      <c r="GY12" s="873"/>
      <c r="GZ12" s="873"/>
      <c r="HA12" s="873"/>
      <c r="HB12" s="873"/>
      <c r="HC12" s="873"/>
      <c r="HD12" s="873"/>
      <c r="HE12" s="873"/>
      <c r="HF12" s="873"/>
      <c r="HG12" s="873"/>
      <c r="HH12" s="873"/>
      <c r="HI12" s="873"/>
      <c r="HJ12" s="873"/>
      <c r="HK12" s="873"/>
      <c r="HL12" s="873"/>
      <c r="HM12" s="873"/>
      <c r="HN12" s="873"/>
      <c r="HO12" s="873"/>
      <c r="HP12" s="873"/>
      <c r="HQ12" s="873"/>
      <c r="HR12" s="873"/>
      <c r="HS12" s="873"/>
      <c r="HT12" s="873"/>
      <c r="HU12" s="873"/>
      <c r="HV12" s="873"/>
      <c r="HW12" s="873"/>
      <c r="HX12" s="873"/>
      <c r="HY12" s="873"/>
      <c r="HZ12" s="873"/>
      <c r="IA12" s="873"/>
      <c r="IB12" s="873"/>
      <c r="IC12" s="873"/>
      <c r="ID12" s="873"/>
      <c r="IE12" s="873"/>
      <c r="IF12" s="873"/>
      <c r="IG12" s="873"/>
      <c r="IH12" s="873"/>
      <c r="II12" s="873"/>
      <c r="IJ12" s="873"/>
      <c r="IK12" s="873"/>
      <c r="IL12" s="873"/>
      <c r="IM12" s="873"/>
      <c r="IN12" s="873"/>
      <c r="IO12" s="873"/>
      <c r="IP12" s="873"/>
      <c r="IQ12" s="873"/>
      <c r="IR12" s="873"/>
      <c r="IS12" s="873"/>
      <c r="IT12" s="873"/>
      <c r="IU12" s="873"/>
    </row>
    <row r="13" spans="1:255" s="10" customFormat="1" ht="19.5" customHeight="1">
      <c r="A13" s="27"/>
      <c r="B13" s="877" t="s">
        <v>328</v>
      </c>
      <c r="C13" s="878"/>
      <c r="D13" s="878"/>
      <c r="E13" s="878"/>
      <c r="F13" s="878"/>
      <c r="G13" s="878"/>
      <c r="H13" s="878"/>
      <c r="I13" s="878"/>
      <c r="J13" s="6"/>
      <c r="K13" s="29"/>
      <c r="L13" s="29"/>
      <c r="M13" s="29"/>
      <c r="N13" s="29"/>
      <c r="O13" s="29"/>
      <c r="P13" s="29"/>
      <c r="Q13" s="29"/>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10" customFormat="1" ht="12" customHeight="1">
      <c r="A14" s="27"/>
      <c r="B14" s="879"/>
      <c r="C14" s="879"/>
      <c r="D14" s="879"/>
      <c r="E14" s="879"/>
      <c r="F14" s="879"/>
      <c r="G14" s="879"/>
      <c r="H14" s="879"/>
      <c r="I14" s="879"/>
      <c r="K14" s="29"/>
      <c r="L14" s="29"/>
      <c r="M14" s="29"/>
      <c r="N14" s="29"/>
      <c r="O14" s="29"/>
      <c r="P14" s="29"/>
      <c r="Q14" s="29"/>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10" customFormat="1" ht="19.5" customHeight="1">
      <c r="A15" s="27"/>
      <c r="B15" s="877" t="s">
        <v>329</v>
      </c>
      <c r="C15" s="878"/>
      <c r="D15" s="878"/>
      <c r="E15" s="878"/>
      <c r="F15" s="878"/>
      <c r="G15" s="878"/>
      <c r="H15" s="878"/>
      <c r="I15" s="878"/>
      <c r="J15" s="6"/>
      <c r="K15" s="29"/>
      <c r="L15" s="29"/>
      <c r="M15" s="29"/>
      <c r="N15" s="29"/>
      <c r="O15" s="29"/>
      <c r="P15" s="29"/>
      <c r="Q15" s="29"/>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10" customFormat="1" ht="55.5" customHeight="1" hidden="1">
      <c r="A16" s="27"/>
      <c r="B16" s="879" t="s">
        <v>6</v>
      </c>
      <c r="C16" s="879"/>
      <c r="D16" s="879"/>
      <c r="E16" s="879"/>
      <c r="F16" s="879"/>
      <c r="G16" s="879"/>
      <c r="H16" s="879"/>
      <c r="I16" s="879"/>
      <c r="J16" s="6"/>
      <c r="K16" s="29"/>
      <c r="L16" s="29"/>
      <c r="M16" s="29"/>
      <c r="N16" s="29"/>
      <c r="O16" s="29"/>
      <c r="P16" s="29"/>
      <c r="Q16" s="29"/>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10" customFormat="1" ht="19.5" customHeight="1" hidden="1">
      <c r="A17" s="27"/>
      <c r="C17" s="31" t="s">
        <v>7</v>
      </c>
      <c r="J17" s="6"/>
      <c r="K17" s="29"/>
      <c r="L17" s="29"/>
      <c r="M17" s="29"/>
      <c r="N17" s="29"/>
      <c r="O17" s="29"/>
      <c r="P17" s="29"/>
      <c r="Q17" s="29"/>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10" customFormat="1" ht="19.5" customHeight="1" hidden="1">
      <c r="A18" s="27"/>
      <c r="C18" s="31" t="s">
        <v>8</v>
      </c>
      <c r="J18" s="6"/>
      <c r="K18" s="29"/>
      <c r="L18" s="29"/>
      <c r="M18" s="29"/>
      <c r="N18" s="29"/>
      <c r="O18" s="29"/>
      <c r="P18" s="29"/>
      <c r="Q18" s="29"/>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10" customFormat="1" ht="19.5" customHeight="1" hidden="1">
      <c r="A19" s="27"/>
      <c r="C19" s="31" t="s">
        <v>9</v>
      </c>
      <c r="J19" s="6"/>
      <c r="K19" s="29"/>
      <c r="L19" s="29"/>
      <c r="M19" s="29"/>
      <c r="N19" s="29"/>
      <c r="O19" s="29"/>
      <c r="P19" s="29"/>
      <c r="Q19" s="29"/>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10" customFormat="1" ht="19.5" customHeight="1" hidden="1">
      <c r="A20" s="27"/>
      <c r="B20" s="28"/>
      <c r="C20" s="31" t="s">
        <v>10</v>
      </c>
      <c r="D20" s="28"/>
      <c r="E20" s="28"/>
      <c r="F20" s="28"/>
      <c r="G20" s="28"/>
      <c r="H20" s="28"/>
      <c r="I20" s="28"/>
      <c r="J20" s="6"/>
      <c r="K20" s="29"/>
      <c r="L20" s="29"/>
      <c r="M20" s="29"/>
      <c r="N20" s="29"/>
      <c r="O20" s="29"/>
      <c r="P20" s="29"/>
      <c r="Q20" s="29"/>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10" customFormat="1" ht="25.5" customHeight="1">
      <c r="A21" s="32" t="s">
        <v>330</v>
      </c>
      <c r="B21" s="870" t="s">
        <v>11</v>
      </c>
      <c r="C21" s="870"/>
      <c r="D21" s="870"/>
      <c r="E21" s="870"/>
      <c r="F21" s="870"/>
      <c r="G21" s="870"/>
      <c r="H21" s="870"/>
      <c r="I21" s="870"/>
      <c r="J21" s="34"/>
      <c r="K21" s="35"/>
      <c r="L21" s="35"/>
      <c r="M21" s="35"/>
      <c r="N21" s="35"/>
      <c r="O21" s="35"/>
      <c r="P21" s="35"/>
      <c r="Q21" s="35"/>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row>
    <row r="22" spans="1:255" s="10" customFormat="1" ht="3.75" customHeight="1">
      <c r="A22" s="32"/>
      <c r="B22" s="33"/>
      <c r="C22" s="33"/>
      <c r="D22" s="33"/>
      <c r="E22" s="33"/>
      <c r="F22" s="33"/>
      <c r="G22" s="33"/>
      <c r="H22" s="33"/>
      <c r="I22" s="33"/>
      <c r="J22" s="34"/>
      <c r="K22" s="35"/>
      <c r="L22" s="35"/>
      <c r="M22" s="35"/>
      <c r="N22" s="35"/>
      <c r="O22" s="35"/>
      <c r="P22" s="35"/>
      <c r="Q22" s="35"/>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row>
    <row r="23" spans="1:10" s="10" customFormat="1" ht="18" customHeight="1">
      <c r="A23" s="37" t="s">
        <v>12</v>
      </c>
      <c r="B23" s="10" t="s">
        <v>13</v>
      </c>
      <c r="C23" s="33"/>
      <c r="D23" s="33"/>
      <c r="E23" s="33"/>
      <c r="F23" s="33"/>
      <c r="G23" s="33"/>
      <c r="H23" s="33"/>
      <c r="I23" s="33"/>
      <c r="J23" s="33"/>
    </row>
    <row r="24" spans="1:10" ht="3.75" customHeight="1">
      <c r="A24" s="23"/>
      <c r="B24" s="24"/>
      <c r="J24" s="6"/>
    </row>
    <row r="25" spans="1:10" s="40" customFormat="1" ht="19.5" customHeight="1">
      <c r="A25" s="38" t="s">
        <v>14</v>
      </c>
      <c r="B25" s="880" t="s">
        <v>15</v>
      </c>
      <c r="C25" s="880"/>
      <c r="D25" s="880"/>
      <c r="E25" s="880"/>
      <c r="F25" s="880"/>
      <c r="G25" s="880"/>
      <c r="H25" s="880"/>
      <c r="I25" s="881"/>
      <c r="J25" s="39"/>
    </row>
    <row r="26" spans="1:10" s="40" customFormat="1" ht="72" customHeight="1">
      <c r="A26" s="38"/>
      <c r="B26" s="874" t="s">
        <v>16</v>
      </c>
      <c r="C26" s="875"/>
      <c r="D26" s="875"/>
      <c r="E26" s="875"/>
      <c r="F26" s="875"/>
      <c r="G26" s="875"/>
      <c r="H26" s="875"/>
      <c r="I26" s="875"/>
      <c r="J26" s="39"/>
    </row>
    <row r="27" spans="1:10" s="42" customFormat="1" ht="24" customHeight="1">
      <c r="A27" s="23" t="s">
        <v>17</v>
      </c>
      <c r="B27" s="876" t="s">
        <v>18</v>
      </c>
      <c r="C27" s="876"/>
      <c r="D27" s="876"/>
      <c r="E27" s="876"/>
      <c r="F27" s="876"/>
      <c r="G27" s="876"/>
      <c r="H27" s="876"/>
      <c r="I27" s="41"/>
      <c r="J27" s="10"/>
    </row>
    <row r="28" spans="1:10" s="44" customFormat="1" ht="22.5" customHeight="1">
      <c r="A28" s="43" t="s">
        <v>5</v>
      </c>
      <c r="B28" s="870" t="s">
        <v>19</v>
      </c>
      <c r="C28" s="870"/>
      <c r="D28" s="870"/>
      <c r="E28" s="870"/>
      <c r="F28" s="870"/>
      <c r="G28" s="870"/>
      <c r="H28" s="870"/>
      <c r="I28" s="870"/>
      <c r="J28" s="10"/>
    </row>
    <row r="29" spans="1:10" s="44" customFormat="1" ht="21.75" customHeight="1">
      <c r="A29" s="43" t="s">
        <v>20</v>
      </c>
      <c r="B29" s="870" t="s">
        <v>21</v>
      </c>
      <c r="C29" s="870"/>
      <c r="D29" s="870"/>
      <c r="E29" s="870"/>
      <c r="F29" s="870"/>
      <c r="G29" s="870"/>
      <c r="H29" s="870"/>
      <c r="I29" s="870"/>
      <c r="J29" s="10"/>
    </row>
    <row r="30" spans="1:10" s="35" customFormat="1" ht="24" customHeight="1">
      <c r="A30" s="23" t="s">
        <v>22</v>
      </c>
      <c r="B30" s="24" t="s">
        <v>23</v>
      </c>
      <c r="C30" s="6"/>
      <c r="D30" s="6"/>
      <c r="E30" s="6"/>
      <c r="F30" s="6"/>
      <c r="G30" s="6"/>
      <c r="H30" s="25"/>
      <c r="I30" s="26"/>
      <c r="J30" s="6"/>
    </row>
    <row r="31" spans="1:10" s="44" customFormat="1" ht="22.5" customHeight="1">
      <c r="A31" s="43" t="s">
        <v>5</v>
      </c>
      <c r="B31" s="870" t="s">
        <v>24</v>
      </c>
      <c r="C31" s="870"/>
      <c r="D31" s="870"/>
      <c r="E31" s="870"/>
      <c r="F31" s="870"/>
      <c r="G31" s="870"/>
      <c r="H31" s="870"/>
      <c r="I31" s="870"/>
      <c r="J31" s="10"/>
    </row>
    <row r="32" spans="1:10" s="35" customFormat="1" ht="19.5" customHeight="1">
      <c r="A32" s="45"/>
      <c r="B32" s="871" t="s">
        <v>25</v>
      </c>
      <c r="C32" s="871"/>
      <c r="D32" s="871"/>
      <c r="E32" s="871"/>
      <c r="F32" s="871"/>
      <c r="G32" s="871"/>
      <c r="H32" s="871"/>
      <c r="I32" s="871"/>
      <c r="J32" s="42"/>
    </row>
    <row r="33" spans="1:10" s="35" customFormat="1" ht="19.5" customHeight="1">
      <c r="A33" s="46" t="s">
        <v>20</v>
      </c>
      <c r="B33" s="872" t="s">
        <v>26</v>
      </c>
      <c r="C33" s="872"/>
      <c r="D33" s="872"/>
      <c r="E33" s="872"/>
      <c r="F33" s="872"/>
      <c r="G33" s="872"/>
      <c r="H33" s="872"/>
      <c r="I33" s="872"/>
      <c r="J33" s="42"/>
    </row>
    <row r="34" spans="1:10" s="35" customFormat="1" ht="36" customHeight="1">
      <c r="A34" s="46"/>
      <c r="B34" s="873" t="s">
        <v>27</v>
      </c>
      <c r="C34" s="873"/>
      <c r="D34" s="873"/>
      <c r="E34" s="873"/>
      <c r="F34" s="873"/>
      <c r="G34" s="873"/>
      <c r="H34" s="873"/>
      <c r="I34" s="873"/>
      <c r="J34" s="42"/>
    </row>
    <row r="35" spans="1:10" s="35" customFormat="1" ht="22.5" customHeight="1">
      <c r="A35" s="45" t="s">
        <v>12</v>
      </c>
      <c r="B35" s="47" t="s">
        <v>28</v>
      </c>
      <c r="C35" s="47"/>
      <c r="D35" s="47"/>
      <c r="E35" s="47"/>
      <c r="F35" s="47"/>
      <c r="G35" s="47"/>
      <c r="H35" s="48"/>
      <c r="I35" s="48"/>
      <c r="J35" s="42"/>
    </row>
    <row r="36" spans="1:10" s="51" customFormat="1" ht="19.5" customHeight="1">
      <c r="A36" s="49" t="s">
        <v>29</v>
      </c>
      <c r="B36" s="49" t="s">
        <v>30</v>
      </c>
      <c r="C36" s="44"/>
      <c r="D36" s="44"/>
      <c r="E36" s="44"/>
      <c r="F36" s="44"/>
      <c r="G36" s="44"/>
      <c r="H36" s="50"/>
      <c r="I36" s="50"/>
      <c r="J36" s="44"/>
    </row>
    <row r="37" spans="1:10" s="24" customFormat="1" ht="26.25" customHeight="1">
      <c r="A37" s="52" t="s">
        <v>5</v>
      </c>
      <c r="B37" s="53" t="s">
        <v>331</v>
      </c>
      <c r="C37" s="42"/>
      <c r="D37" s="42"/>
      <c r="E37" s="42"/>
      <c r="F37" s="42"/>
      <c r="G37" s="42"/>
      <c r="H37" s="55"/>
      <c r="I37" s="55"/>
      <c r="J37" s="42"/>
    </row>
    <row r="38" spans="1:10" s="51" customFormat="1" ht="54" customHeight="1">
      <c r="A38" s="44"/>
      <c r="B38" s="862" t="s">
        <v>31</v>
      </c>
      <c r="C38" s="865"/>
      <c r="D38" s="865"/>
      <c r="E38" s="865"/>
      <c r="F38" s="865"/>
      <c r="G38" s="865"/>
      <c r="H38" s="865"/>
      <c r="I38" s="865"/>
      <c r="J38" s="33"/>
    </row>
    <row r="39" spans="1:10" s="51" customFormat="1" ht="54" customHeight="1">
      <c r="A39" s="35"/>
      <c r="B39" s="868" t="s">
        <v>32</v>
      </c>
      <c r="C39" s="857"/>
      <c r="D39" s="857"/>
      <c r="E39" s="857"/>
      <c r="F39" s="857"/>
      <c r="G39" s="857"/>
      <c r="H39" s="857"/>
      <c r="I39" s="857"/>
      <c r="J39" s="33"/>
    </row>
    <row r="40" spans="1:10" s="51" customFormat="1" ht="34.5" customHeight="1">
      <c r="A40" s="35"/>
      <c r="B40" s="868" t="s">
        <v>33</v>
      </c>
      <c r="C40" s="857"/>
      <c r="D40" s="857"/>
      <c r="E40" s="857"/>
      <c r="F40" s="857"/>
      <c r="G40" s="857"/>
      <c r="H40" s="857"/>
      <c r="I40" s="857"/>
      <c r="J40" s="33"/>
    </row>
    <row r="41" spans="1:10" s="51" customFormat="1" ht="21.75" customHeight="1">
      <c r="A41" s="57" t="s">
        <v>20</v>
      </c>
      <c r="B41" s="51" t="s">
        <v>34</v>
      </c>
      <c r="C41" s="10"/>
      <c r="D41" s="10"/>
      <c r="E41" s="10"/>
      <c r="F41" s="10"/>
      <c r="G41" s="10"/>
      <c r="H41" s="58"/>
      <c r="I41" s="58"/>
      <c r="J41" s="33"/>
    </row>
    <row r="42" spans="1:10" s="51" customFormat="1" ht="19.5" customHeight="1">
      <c r="A42" s="44"/>
      <c r="B42" s="862" t="s">
        <v>35</v>
      </c>
      <c r="C42" s="865"/>
      <c r="D42" s="865"/>
      <c r="E42" s="865"/>
      <c r="F42" s="865"/>
      <c r="G42" s="865"/>
      <c r="H42" s="865"/>
      <c r="I42" s="865"/>
      <c r="J42" s="33"/>
    </row>
    <row r="43" spans="1:10" s="51" customFormat="1" ht="19.5" customHeight="1">
      <c r="A43" s="44"/>
      <c r="B43" s="10" t="s">
        <v>36</v>
      </c>
      <c r="C43" s="33"/>
      <c r="D43" s="33"/>
      <c r="E43" s="33"/>
      <c r="F43" s="33"/>
      <c r="G43" s="33"/>
      <c r="H43" s="59"/>
      <c r="I43" s="59"/>
      <c r="J43" s="33"/>
    </row>
    <row r="44" spans="1:10" s="10" customFormat="1" ht="19.5" customHeight="1">
      <c r="A44" s="44"/>
      <c r="B44" s="10" t="s">
        <v>37</v>
      </c>
      <c r="C44" s="49"/>
      <c r="D44" s="51"/>
      <c r="E44" s="51"/>
      <c r="F44" s="51"/>
      <c r="G44" s="51"/>
      <c r="H44" s="60"/>
      <c r="I44" s="61"/>
      <c r="J44" s="51"/>
    </row>
    <row r="45" spans="1:10" s="10" customFormat="1" ht="19.5" customHeight="1">
      <c r="A45" s="44"/>
      <c r="B45" s="10" t="s">
        <v>38</v>
      </c>
      <c r="C45" s="49"/>
      <c r="D45" s="51"/>
      <c r="E45" s="51"/>
      <c r="F45" s="51"/>
      <c r="G45" s="51"/>
      <c r="H45" s="60"/>
      <c r="I45" s="61"/>
      <c r="J45" s="51"/>
    </row>
    <row r="46" spans="1:9" s="51" customFormat="1" ht="24" customHeight="1">
      <c r="A46" s="57" t="s">
        <v>12</v>
      </c>
      <c r="B46" s="863" t="s">
        <v>39</v>
      </c>
      <c r="C46" s="863"/>
      <c r="D46" s="863"/>
      <c r="E46" s="863"/>
      <c r="F46" s="863"/>
      <c r="G46" s="863"/>
      <c r="H46" s="863"/>
      <c r="I46" s="863"/>
    </row>
    <row r="47" spans="1:9" s="51" customFormat="1" ht="72" customHeight="1">
      <c r="A47" s="44"/>
      <c r="B47" s="858" t="s">
        <v>332</v>
      </c>
      <c r="C47" s="862"/>
      <c r="D47" s="862"/>
      <c r="E47" s="862"/>
      <c r="F47" s="862"/>
      <c r="G47" s="862"/>
      <c r="H47" s="862"/>
      <c r="I47" s="862"/>
    </row>
    <row r="48" spans="1:9" s="51" customFormat="1" ht="36" customHeight="1">
      <c r="A48" s="44"/>
      <c r="B48" s="862" t="s">
        <v>40</v>
      </c>
      <c r="C48" s="862"/>
      <c r="D48" s="862"/>
      <c r="E48" s="862"/>
      <c r="F48" s="862"/>
      <c r="G48" s="862"/>
      <c r="H48" s="862"/>
      <c r="I48" s="862"/>
    </row>
    <row r="49" spans="1:9" s="51" customFormat="1" ht="36" customHeight="1">
      <c r="A49" s="44"/>
      <c r="B49" s="858" t="s">
        <v>333</v>
      </c>
      <c r="C49" s="862"/>
      <c r="D49" s="862"/>
      <c r="E49" s="862"/>
      <c r="F49" s="862"/>
      <c r="G49" s="862"/>
      <c r="H49" s="862"/>
      <c r="I49" s="862"/>
    </row>
    <row r="50" spans="1:9" s="51" customFormat="1" ht="67.5" customHeight="1">
      <c r="A50" s="44"/>
      <c r="B50" s="862" t="s">
        <v>41</v>
      </c>
      <c r="C50" s="865"/>
      <c r="D50" s="865"/>
      <c r="E50" s="865"/>
      <c r="F50" s="865"/>
      <c r="G50" s="865"/>
      <c r="H50" s="865"/>
      <c r="I50" s="865"/>
    </row>
    <row r="51" spans="1:10" s="10" customFormat="1" ht="23.25" customHeight="1" hidden="1">
      <c r="A51" s="44"/>
      <c r="C51" s="31"/>
      <c r="D51" s="51"/>
      <c r="E51" s="51"/>
      <c r="F51" s="51"/>
      <c r="G51" s="51"/>
      <c r="H51" s="60"/>
      <c r="I51" s="61"/>
      <c r="J51" s="51"/>
    </row>
    <row r="52" spans="1:9" s="51" customFormat="1" ht="23.25" customHeight="1" hidden="1">
      <c r="A52" s="51" t="s">
        <v>42</v>
      </c>
      <c r="B52" s="51" t="s">
        <v>43</v>
      </c>
      <c r="C52" s="31"/>
      <c r="D52" s="31"/>
      <c r="E52" s="31"/>
      <c r="F52" s="31"/>
      <c r="G52" s="31"/>
      <c r="H52" s="62"/>
      <c r="I52" s="60"/>
    </row>
    <row r="53" spans="1:9" s="51" customFormat="1" ht="23.25" customHeight="1" hidden="1">
      <c r="A53" s="63"/>
      <c r="B53" s="857" t="s">
        <v>44</v>
      </c>
      <c r="C53" s="868"/>
      <c r="D53" s="868"/>
      <c r="E53" s="868"/>
      <c r="F53" s="868"/>
      <c r="G53" s="868"/>
      <c r="H53" s="868"/>
      <c r="I53" s="868"/>
    </row>
    <row r="54" spans="1:9" s="51" customFormat="1" ht="23.25" customHeight="1" hidden="1">
      <c r="A54" s="63"/>
      <c r="B54" s="867" t="s">
        <v>45</v>
      </c>
      <c r="C54" s="867"/>
      <c r="D54" s="867"/>
      <c r="E54" s="867"/>
      <c r="F54" s="867"/>
      <c r="G54" s="867"/>
      <c r="H54" s="867"/>
      <c r="I54" s="867"/>
    </row>
    <row r="55" spans="1:9" s="51" customFormat="1" ht="23.25" customHeight="1" hidden="1">
      <c r="A55" s="63"/>
      <c r="B55" s="869" t="s">
        <v>46</v>
      </c>
      <c r="C55" s="869"/>
      <c r="D55" s="869"/>
      <c r="E55" s="869"/>
      <c r="F55" s="869"/>
      <c r="G55" s="869"/>
      <c r="H55" s="869"/>
      <c r="I55" s="869"/>
    </row>
    <row r="56" spans="1:9" s="51" customFormat="1" ht="23.25" customHeight="1" hidden="1">
      <c r="A56" s="63"/>
      <c r="B56" s="867" t="s">
        <v>47</v>
      </c>
      <c r="C56" s="867"/>
      <c r="D56" s="867"/>
      <c r="E56" s="867"/>
      <c r="F56" s="867"/>
      <c r="G56" s="867"/>
      <c r="H56" s="867"/>
      <c r="I56" s="867"/>
    </row>
    <row r="57" spans="1:9" s="51" customFormat="1" ht="23.25" customHeight="1">
      <c r="A57" s="51" t="s">
        <v>48</v>
      </c>
      <c r="B57" s="858" t="s">
        <v>49</v>
      </c>
      <c r="C57" s="858"/>
      <c r="D57" s="858"/>
      <c r="E57" s="858"/>
      <c r="F57" s="858"/>
      <c r="G57" s="858"/>
      <c r="H57" s="858"/>
      <c r="I57" s="858"/>
    </row>
    <row r="58" spans="1:9" s="51" customFormat="1" ht="34.5" customHeight="1">
      <c r="A58" s="64"/>
      <c r="B58" s="857" t="s">
        <v>50</v>
      </c>
      <c r="C58" s="857"/>
      <c r="D58" s="857"/>
      <c r="E58" s="857"/>
      <c r="F58" s="857"/>
      <c r="G58" s="857"/>
      <c r="H58" s="857"/>
      <c r="I58" s="857"/>
    </row>
    <row r="59" spans="1:9" s="51" customFormat="1" ht="24" customHeight="1">
      <c r="A59" s="51" t="s">
        <v>51</v>
      </c>
      <c r="B59" s="858" t="s">
        <v>52</v>
      </c>
      <c r="C59" s="858"/>
      <c r="D59" s="858"/>
      <c r="E59" s="858"/>
      <c r="F59" s="858"/>
      <c r="G59" s="858"/>
      <c r="H59" s="858"/>
      <c r="I59" s="858"/>
    </row>
    <row r="60" spans="1:9" s="51" customFormat="1" ht="36" customHeight="1">
      <c r="A60" s="64"/>
      <c r="B60" s="865" t="s">
        <v>53</v>
      </c>
      <c r="C60" s="865"/>
      <c r="D60" s="865"/>
      <c r="E60" s="865"/>
      <c r="F60" s="865"/>
      <c r="G60" s="865"/>
      <c r="H60" s="865"/>
      <c r="I60" s="865"/>
    </row>
    <row r="61" spans="1:10" s="10" customFormat="1" ht="19.5" customHeight="1">
      <c r="A61" s="57" t="s">
        <v>54</v>
      </c>
      <c r="B61" s="863" t="s">
        <v>55</v>
      </c>
      <c r="C61" s="863"/>
      <c r="D61" s="863"/>
      <c r="E61" s="863"/>
      <c r="F61" s="863"/>
      <c r="G61" s="863"/>
      <c r="H61" s="863"/>
      <c r="I61" s="863"/>
      <c r="J61" s="51"/>
    </row>
    <row r="62" spans="1:10" s="10" customFormat="1" ht="34.5" customHeight="1">
      <c r="A62" s="57"/>
      <c r="B62" s="862" t="s">
        <v>56</v>
      </c>
      <c r="C62" s="866"/>
      <c r="D62" s="866"/>
      <c r="E62" s="866"/>
      <c r="F62" s="866"/>
      <c r="G62" s="866"/>
      <c r="H62" s="866"/>
      <c r="I62" s="866"/>
      <c r="J62" s="51"/>
    </row>
    <row r="63" spans="1:10" s="10" customFormat="1" ht="34.5" customHeight="1">
      <c r="A63" s="57"/>
      <c r="B63" s="862" t="s">
        <v>57</v>
      </c>
      <c r="C63" s="866"/>
      <c r="D63" s="866"/>
      <c r="E63" s="866"/>
      <c r="F63" s="866"/>
      <c r="G63" s="866"/>
      <c r="H63" s="866"/>
      <c r="I63" s="866"/>
      <c r="J63" s="51"/>
    </row>
    <row r="64" spans="1:10" s="10" customFormat="1" ht="34.5" customHeight="1">
      <c r="A64" s="57"/>
      <c r="B64" s="43"/>
      <c r="C64" s="65"/>
      <c r="D64" s="65"/>
      <c r="E64" s="65"/>
      <c r="F64" s="65"/>
      <c r="G64" s="65"/>
      <c r="H64" s="65"/>
      <c r="I64" s="65"/>
      <c r="J64" s="51"/>
    </row>
    <row r="65" spans="1:10" s="10" customFormat="1" ht="24" customHeight="1">
      <c r="A65" s="57" t="s">
        <v>58</v>
      </c>
      <c r="B65" s="863" t="s">
        <v>59</v>
      </c>
      <c r="C65" s="863"/>
      <c r="D65" s="863"/>
      <c r="E65" s="863"/>
      <c r="F65" s="863"/>
      <c r="G65" s="863"/>
      <c r="H65" s="863"/>
      <c r="I65" s="863"/>
      <c r="J65" s="51"/>
    </row>
    <row r="66" spans="1:10" s="51" customFormat="1" ht="52.5" customHeight="1">
      <c r="A66" s="57"/>
      <c r="B66" s="864" t="s">
        <v>334</v>
      </c>
      <c r="C66" s="864"/>
      <c r="D66" s="864"/>
      <c r="E66" s="864"/>
      <c r="F66" s="864"/>
      <c r="G66" s="864"/>
      <c r="H66" s="864"/>
      <c r="I66" s="864"/>
      <c r="J66" s="66"/>
    </row>
    <row r="67" spans="1:10" s="51" customFormat="1" ht="21" customHeight="1">
      <c r="A67" s="57"/>
      <c r="B67" s="864" t="s">
        <v>60</v>
      </c>
      <c r="C67" s="864"/>
      <c r="D67" s="864"/>
      <c r="E67" s="864"/>
      <c r="F67" s="864"/>
      <c r="G67" s="864"/>
      <c r="H67" s="864"/>
      <c r="I67" s="864"/>
      <c r="J67" s="66"/>
    </row>
    <row r="68" spans="1:10" s="51" customFormat="1" ht="19.5" customHeight="1">
      <c r="A68" s="57"/>
      <c r="C68" s="44" t="s">
        <v>61</v>
      </c>
      <c r="E68" s="64"/>
      <c r="F68" s="64"/>
      <c r="G68" s="64"/>
      <c r="H68" s="64"/>
      <c r="I68" s="64"/>
      <c r="J68" s="66"/>
    </row>
    <row r="69" spans="1:10" s="51" customFormat="1" ht="36" customHeight="1">
      <c r="A69" s="57"/>
      <c r="C69" s="64"/>
      <c r="D69" s="862" t="s">
        <v>62</v>
      </c>
      <c r="E69" s="862"/>
      <c r="F69" s="862"/>
      <c r="G69" s="862"/>
      <c r="H69" s="862"/>
      <c r="I69" s="862"/>
      <c r="J69" s="66"/>
    </row>
    <row r="70" spans="1:10" s="51" customFormat="1" ht="54" customHeight="1">
      <c r="A70" s="57"/>
      <c r="C70" s="64"/>
      <c r="D70" s="862" t="s">
        <v>63</v>
      </c>
      <c r="E70" s="862"/>
      <c r="F70" s="862"/>
      <c r="G70" s="862"/>
      <c r="H70" s="862"/>
      <c r="I70" s="862"/>
      <c r="J70" s="66"/>
    </row>
    <row r="71" spans="1:10" s="51" customFormat="1" ht="24" customHeight="1">
      <c r="A71" s="57"/>
      <c r="C71" s="10" t="s">
        <v>64</v>
      </c>
      <c r="J71" s="66"/>
    </row>
    <row r="72" spans="3:10" s="51" customFormat="1" ht="34.5" customHeight="1">
      <c r="C72" s="35"/>
      <c r="D72" s="862" t="s">
        <v>65</v>
      </c>
      <c r="E72" s="862"/>
      <c r="F72" s="862"/>
      <c r="G72" s="862"/>
      <c r="H72" s="862"/>
      <c r="I72" s="862"/>
      <c r="J72" s="66"/>
    </row>
    <row r="73" spans="1:10" s="51" customFormat="1" ht="52.5" customHeight="1">
      <c r="A73" s="57"/>
      <c r="C73" s="35"/>
      <c r="D73" s="862" t="s">
        <v>66</v>
      </c>
      <c r="E73" s="862"/>
      <c r="F73" s="862"/>
      <c r="G73" s="862"/>
      <c r="H73" s="862"/>
      <c r="I73" s="862"/>
      <c r="J73" s="66"/>
    </row>
    <row r="74" spans="1:10" s="51" customFormat="1" ht="24" customHeight="1">
      <c r="A74" s="57" t="s">
        <v>67</v>
      </c>
      <c r="B74" s="858" t="s">
        <v>68</v>
      </c>
      <c r="C74" s="858"/>
      <c r="D74" s="858"/>
      <c r="E74" s="858"/>
      <c r="F74" s="858"/>
      <c r="G74" s="858"/>
      <c r="H74" s="858"/>
      <c r="I74" s="858"/>
      <c r="J74" s="66"/>
    </row>
    <row r="75" spans="1:16" s="68" customFormat="1" ht="40.5" customHeight="1">
      <c r="A75" s="67"/>
      <c r="B75" s="855" t="s">
        <v>69</v>
      </c>
      <c r="C75" s="856"/>
      <c r="D75" s="856"/>
      <c r="E75" s="856"/>
      <c r="F75" s="856"/>
      <c r="G75" s="856"/>
      <c r="H75" s="856"/>
      <c r="I75" s="856"/>
      <c r="J75" s="857"/>
      <c r="K75" s="857"/>
      <c r="L75" s="857"/>
      <c r="M75" s="857"/>
      <c r="N75" s="857"/>
      <c r="O75" s="857"/>
      <c r="P75" s="857"/>
    </row>
    <row r="76" spans="1:16" s="68" customFormat="1" ht="24" customHeight="1">
      <c r="A76" s="67"/>
      <c r="B76" s="860" t="s">
        <v>70</v>
      </c>
      <c r="C76" s="861"/>
      <c r="D76" s="861"/>
      <c r="E76" s="861"/>
      <c r="F76" s="861"/>
      <c r="G76" s="861"/>
      <c r="H76" s="861"/>
      <c r="I76" s="861"/>
      <c r="J76" s="56"/>
      <c r="K76" s="56"/>
      <c r="L76" s="56"/>
      <c r="M76" s="56"/>
      <c r="N76" s="56"/>
      <c r="O76" s="56"/>
      <c r="P76" s="56"/>
    </row>
    <row r="77" spans="1:10" s="51" customFormat="1" ht="24" customHeight="1">
      <c r="A77" s="57" t="s">
        <v>71</v>
      </c>
      <c r="B77" s="858" t="s">
        <v>72</v>
      </c>
      <c r="C77" s="858"/>
      <c r="D77" s="858"/>
      <c r="E77" s="858"/>
      <c r="F77" s="858"/>
      <c r="G77" s="858"/>
      <c r="H77" s="858"/>
      <c r="I77" s="858"/>
      <c r="J77" s="66"/>
    </row>
    <row r="78" spans="1:10" s="79" customFormat="1" ht="21.75" customHeight="1">
      <c r="A78" s="69" t="s">
        <v>5</v>
      </c>
      <c r="B78" s="70" t="s">
        <v>73</v>
      </c>
      <c r="C78" s="71"/>
      <c r="D78" s="71"/>
      <c r="E78" s="72"/>
      <c r="F78" s="74"/>
      <c r="G78" s="75"/>
      <c r="H78" s="76">
        <v>39447</v>
      </c>
      <c r="I78" s="77">
        <v>39538</v>
      </c>
      <c r="J78" s="78"/>
    </row>
    <row r="79" spans="1:10" s="79" customFormat="1" ht="19.5" customHeight="1">
      <c r="A79" s="80"/>
      <c r="B79" s="81" t="s">
        <v>74</v>
      </c>
      <c r="C79" s="82"/>
      <c r="D79" s="82"/>
      <c r="E79" s="83"/>
      <c r="F79" s="83"/>
      <c r="G79" s="84"/>
      <c r="H79" s="85">
        <v>769458504</v>
      </c>
      <c r="I79" s="86">
        <v>1298947590</v>
      </c>
      <c r="J79" s="78"/>
    </row>
    <row r="80" spans="1:10" s="79" customFormat="1" ht="19.5" customHeight="1">
      <c r="A80" s="80"/>
      <c r="B80" s="87" t="s">
        <v>75</v>
      </c>
      <c r="C80" s="88"/>
      <c r="D80" s="88"/>
      <c r="E80" s="89"/>
      <c r="F80" s="89"/>
      <c r="G80" s="90"/>
      <c r="H80" s="91">
        <f>SUM(H81:H82)</f>
        <v>1290912171</v>
      </c>
      <c r="I80" s="91">
        <f>SUM(I81:I82)</f>
        <v>12068062665</v>
      </c>
      <c r="J80" s="78"/>
    </row>
    <row r="81" spans="1:10" s="99" customFormat="1" ht="18" customHeight="1">
      <c r="A81" s="92"/>
      <c r="B81" s="93"/>
      <c r="C81" s="93" t="s">
        <v>76</v>
      </c>
      <c r="D81" s="94"/>
      <c r="E81" s="95"/>
      <c r="F81" s="95"/>
      <c r="G81" s="96"/>
      <c r="H81" s="97">
        <f>275922+652254235</f>
        <v>652530157</v>
      </c>
      <c r="I81" s="97">
        <v>11663751055</v>
      </c>
      <c r="J81" s="98"/>
    </row>
    <row r="82" spans="1:10" s="99" customFormat="1" ht="18" customHeight="1">
      <c r="A82" s="92"/>
      <c r="B82" s="94"/>
      <c r="C82" s="93" t="s">
        <v>77</v>
      </c>
      <c r="D82" s="95"/>
      <c r="E82" s="95"/>
      <c r="F82" s="95"/>
      <c r="G82" s="96"/>
      <c r="H82" s="97">
        <v>638382014</v>
      </c>
      <c r="I82" s="97">
        <v>404311610</v>
      </c>
      <c r="J82" s="98"/>
    </row>
    <row r="83" spans="1:10" s="79" customFormat="1" ht="21.75" customHeight="1" thickBot="1">
      <c r="A83" s="100"/>
      <c r="B83" s="101"/>
      <c r="C83" s="102"/>
      <c r="D83" s="103" t="s">
        <v>78</v>
      </c>
      <c r="E83" s="104"/>
      <c r="F83" s="104"/>
      <c r="G83" s="105"/>
      <c r="H83" s="106">
        <f>SUM(H79:H80)</f>
        <v>2060370675</v>
      </c>
      <c r="I83" s="106">
        <f>SUM(I79:I80)</f>
        <v>13367010255</v>
      </c>
      <c r="J83" s="78">
        <f>H83-'[5]CDKT'!H9</f>
        <v>-429450208</v>
      </c>
    </row>
    <row r="84" spans="1:10" s="79" customFormat="1" ht="21.75" customHeight="1" thickTop="1">
      <c r="A84" s="69" t="s">
        <v>20</v>
      </c>
      <c r="B84" s="107" t="s">
        <v>79</v>
      </c>
      <c r="C84" s="108"/>
      <c r="D84" s="109"/>
      <c r="E84" s="72"/>
      <c r="F84" s="72"/>
      <c r="G84" s="110"/>
      <c r="H84" s="76">
        <f>H78</f>
        <v>39447</v>
      </c>
      <c r="I84" s="77">
        <f>I78</f>
        <v>39538</v>
      </c>
      <c r="J84" s="78"/>
    </row>
    <row r="85" spans="1:10" s="116" customFormat="1" ht="21.75" customHeight="1">
      <c r="A85" s="80"/>
      <c r="B85" s="81" t="s">
        <v>80</v>
      </c>
      <c r="C85" s="111"/>
      <c r="D85" s="112"/>
      <c r="E85" s="112"/>
      <c r="F85" s="112"/>
      <c r="G85" s="113"/>
      <c r="H85" s="114">
        <v>45943496507</v>
      </c>
      <c r="I85" s="114">
        <f>'[4]CDKT-QI'!J18</f>
        <v>39871865294</v>
      </c>
      <c r="J85" s="115"/>
    </row>
    <row r="86" spans="1:10" s="116" customFormat="1" ht="18.75" customHeight="1">
      <c r="A86" s="80"/>
      <c r="B86" s="87" t="s">
        <v>81</v>
      </c>
      <c r="C86" s="117"/>
      <c r="D86" s="118"/>
      <c r="E86" s="118"/>
      <c r="F86" s="118"/>
      <c r="G86" s="119"/>
      <c r="H86" s="120">
        <v>3972460161</v>
      </c>
      <c r="I86" s="121">
        <f>'[4]CDKT-QI'!J19</f>
        <v>20504517132</v>
      </c>
      <c r="J86" s="115"/>
    </row>
    <row r="87" spans="1:10" s="116" customFormat="1" ht="15.75" customHeight="1">
      <c r="A87" s="80"/>
      <c r="B87" s="87" t="s">
        <v>82</v>
      </c>
      <c r="C87" s="117"/>
      <c r="D87" s="118"/>
      <c r="E87" s="118"/>
      <c r="F87" s="118"/>
      <c r="G87" s="119"/>
      <c r="H87" s="120"/>
      <c r="I87" s="121"/>
      <c r="J87" s="115"/>
    </row>
    <row r="88" spans="1:10" s="116" customFormat="1" ht="19.5" customHeight="1" thickBot="1">
      <c r="A88" s="80"/>
      <c r="B88" s="101"/>
      <c r="C88" s="102"/>
      <c r="D88" s="103" t="s">
        <v>78</v>
      </c>
      <c r="E88" s="104"/>
      <c r="F88" s="104"/>
      <c r="G88" s="105"/>
      <c r="H88" s="106">
        <f>SUM(H85:H87)</f>
        <v>49915956668</v>
      </c>
      <c r="I88" s="106">
        <f>SUM(I85:I87)</f>
        <v>60376382426</v>
      </c>
      <c r="J88" s="115">
        <f>H88-'[5]CDKT'!H15-'[5]CDKT'!H16</f>
        <v>10428925959</v>
      </c>
    </row>
    <row r="89" spans="1:10" s="116" customFormat="1" ht="19.5" customHeight="1" thickTop="1">
      <c r="A89" s="80"/>
      <c r="B89" s="88"/>
      <c r="C89" s="118"/>
      <c r="D89" s="122"/>
      <c r="E89" s="89"/>
      <c r="F89" s="89"/>
      <c r="G89" s="90"/>
      <c r="H89" s="123"/>
      <c r="I89" s="123"/>
      <c r="J89" s="115"/>
    </row>
    <row r="90" spans="1:10" s="116" customFormat="1" ht="19.5" customHeight="1" hidden="1">
      <c r="A90" s="80"/>
      <c r="B90" s="88"/>
      <c r="C90" s="118"/>
      <c r="D90" s="122"/>
      <c r="E90" s="89"/>
      <c r="F90" s="89"/>
      <c r="G90" s="90"/>
      <c r="H90" s="123"/>
      <c r="I90" s="123"/>
      <c r="J90" s="115"/>
    </row>
    <row r="91" spans="1:10" s="116" customFormat="1" ht="15" customHeight="1" hidden="1">
      <c r="A91" s="80"/>
      <c r="B91" s="88"/>
      <c r="C91" s="118"/>
      <c r="D91" s="122"/>
      <c r="E91" s="89"/>
      <c r="F91" s="89"/>
      <c r="G91" s="90"/>
      <c r="I91" s="123"/>
      <c r="J91" s="123"/>
    </row>
    <row r="92" spans="1:10" ht="18" customHeight="1">
      <c r="A92" s="124" t="s">
        <v>83</v>
      </c>
      <c r="B92" s="125" t="s">
        <v>84</v>
      </c>
      <c r="C92" s="126"/>
      <c r="D92" s="126"/>
      <c r="E92" s="126"/>
      <c r="F92" s="126"/>
      <c r="G92" s="127"/>
      <c r="H92" s="128" t="s">
        <v>85</v>
      </c>
      <c r="I92" s="129">
        <f>I78</f>
        <v>39538</v>
      </c>
      <c r="J92" s="130"/>
    </row>
    <row r="93" spans="3:10" ht="3.75" customHeight="1">
      <c r="C93" s="31"/>
      <c r="D93" s="131"/>
      <c r="E93" s="131"/>
      <c r="F93" s="131"/>
      <c r="G93" s="132"/>
      <c r="H93" s="26"/>
      <c r="I93" s="25"/>
      <c r="J93" s="130"/>
    </row>
    <row r="94" spans="2:10" ht="18.75" customHeight="1">
      <c r="B94" s="133" t="s">
        <v>86</v>
      </c>
      <c r="C94" s="2"/>
      <c r="D94" s="131"/>
      <c r="E94" s="131"/>
      <c r="F94" s="131"/>
      <c r="G94" s="132"/>
      <c r="H94" s="134">
        <v>16578480861</v>
      </c>
      <c r="I94" s="135">
        <v>12409076535</v>
      </c>
      <c r="J94" s="130"/>
    </row>
    <row r="95" spans="2:10" ht="18" customHeight="1">
      <c r="B95" s="133" t="s">
        <v>87</v>
      </c>
      <c r="C95" s="2"/>
      <c r="D95" s="131"/>
      <c r="E95" s="131"/>
      <c r="F95" s="131"/>
      <c r="G95" s="132"/>
      <c r="H95" s="135">
        <v>291918027</v>
      </c>
      <c r="I95" s="136">
        <v>479411490</v>
      </c>
      <c r="J95" s="130"/>
    </row>
    <row r="96" spans="2:10" ht="18" customHeight="1">
      <c r="B96" s="133" t="s">
        <v>88</v>
      </c>
      <c r="C96" s="2"/>
      <c r="D96" s="131"/>
      <c r="E96" s="131"/>
      <c r="F96" s="131"/>
      <c r="G96" s="132"/>
      <c r="H96" s="135">
        <v>5609260193</v>
      </c>
      <c r="I96" s="136">
        <v>6168627433</v>
      </c>
      <c r="J96" s="130"/>
    </row>
    <row r="97" spans="2:9" ht="18" customHeight="1">
      <c r="B97" s="133" t="s">
        <v>89</v>
      </c>
      <c r="C97" s="2"/>
      <c r="D97" s="131"/>
      <c r="E97" s="131"/>
      <c r="F97" s="131"/>
      <c r="G97" s="132"/>
      <c r="H97" s="135">
        <v>8616522834</v>
      </c>
      <c r="I97" s="136">
        <v>10660317789</v>
      </c>
    </row>
    <row r="98" spans="2:10" ht="18" customHeight="1">
      <c r="B98" s="133" t="s">
        <v>90</v>
      </c>
      <c r="C98" s="2"/>
      <c r="D98" s="131"/>
      <c r="E98" s="131"/>
      <c r="F98" s="131"/>
      <c r="G98" s="132"/>
      <c r="H98" s="136">
        <v>1183363660</v>
      </c>
      <c r="I98" s="136">
        <v>575860253</v>
      </c>
      <c r="J98" s="130"/>
    </row>
    <row r="99" spans="2:10" ht="3.75" customHeight="1">
      <c r="B99" s="133"/>
      <c r="C99" s="2"/>
      <c r="D99" s="131"/>
      <c r="E99" s="131"/>
      <c r="F99" s="131"/>
      <c r="G99" s="132"/>
      <c r="H99" s="135"/>
      <c r="I99" s="136"/>
      <c r="J99" s="130"/>
    </row>
    <row r="100" spans="2:10" ht="21.75" customHeight="1" thickBot="1">
      <c r="B100" s="137"/>
      <c r="C100" s="137"/>
      <c r="D100" s="137" t="s">
        <v>91</v>
      </c>
      <c r="E100" s="137"/>
      <c r="F100" s="138"/>
      <c r="G100" s="138"/>
      <c r="H100" s="139">
        <f>SUM(H94:H98)</f>
        <v>32279545575</v>
      </c>
      <c r="I100" s="140">
        <f>SUM(I94:I98)</f>
        <v>30293293500</v>
      </c>
      <c r="J100" s="130">
        <f>H100-'[5]CDKT'!H21</f>
        <v>15201654181</v>
      </c>
    </row>
    <row r="101" spans="2:10" ht="25.5" customHeight="1" thickTop="1">
      <c r="B101" s="141" t="s">
        <v>92</v>
      </c>
      <c r="C101" s="141"/>
      <c r="D101" s="141"/>
      <c r="E101" s="141"/>
      <c r="F101" s="142"/>
      <c r="G101" s="142"/>
      <c r="H101" s="143">
        <f>H102+H103</f>
        <v>291918027</v>
      </c>
      <c r="I101" s="143">
        <f>I102</f>
        <v>479411490</v>
      </c>
      <c r="J101" s="130"/>
    </row>
    <row r="102" spans="2:10" ht="18" customHeight="1">
      <c r="B102" s="144"/>
      <c r="C102" s="145" t="s">
        <v>93</v>
      </c>
      <c r="D102" s="141"/>
      <c r="E102" s="141"/>
      <c r="F102" s="142"/>
      <c r="G102" s="142"/>
      <c r="H102" s="142">
        <v>291918027</v>
      </c>
      <c r="I102" s="142">
        <f>I95</f>
        <v>479411490</v>
      </c>
      <c r="J102" s="130"/>
    </row>
    <row r="103" spans="2:10" ht="18" customHeight="1">
      <c r="B103" s="144"/>
      <c r="C103" s="145" t="s">
        <v>94</v>
      </c>
      <c r="D103" s="141"/>
      <c r="E103" s="141"/>
      <c r="F103" s="142"/>
      <c r="G103" s="142"/>
      <c r="H103" s="142"/>
      <c r="I103" s="146"/>
      <c r="J103" s="130"/>
    </row>
    <row r="104" spans="2:10" ht="24" customHeight="1" hidden="1">
      <c r="B104" s="147" t="s">
        <v>95</v>
      </c>
      <c r="C104" s="145"/>
      <c r="D104" s="141"/>
      <c r="E104" s="141"/>
      <c r="F104" s="142"/>
      <c r="G104" s="142"/>
      <c r="H104" s="143">
        <f>SUM(H105:H109)</f>
        <v>5609260193</v>
      </c>
      <c r="I104" s="148">
        <f>SUM(I105:I109)</f>
        <v>0</v>
      </c>
      <c r="J104" s="130"/>
    </row>
    <row r="105" spans="2:10" ht="18" customHeight="1" hidden="1">
      <c r="B105" s="144"/>
      <c r="C105" s="145" t="s">
        <v>96</v>
      </c>
      <c r="D105" s="141"/>
      <c r="E105" s="141"/>
      <c r="F105" s="142"/>
      <c r="G105" s="142"/>
      <c r="H105" s="142">
        <v>5371053168</v>
      </c>
      <c r="I105" s="142"/>
      <c r="J105" s="130"/>
    </row>
    <row r="106" spans="2:10" ht="18" customHeight="1" hidden="1">
      <c r="B106" s="144"/>
      <c r="C106" s="145" t="s">
        <v>97</v>
      </c>
      <c r="D106" s="141"/>
      <c r="E106" s="141"/>
      <c r="F106" s="142"/>
      <c r="G106" s="142"/>
      <c r="H106" s="142">
        <v>97733170</v>
      </c>
      <c r="I106" s="142"/>
      <c r="J106" s="130"/>
    </row>
    <row r="107" spans="2:10" ht="18" customHeight="1" hidden="1">
      <c r="B107" s="144"/>
      <c r="C107" s="145" t="s">
        <v>98</v>
      </c>
      <c r="D107" s="141"/>
      <c r="E107" s="141"/>
      <c r="F107" s="142"/>
      <c r="G107" s="142"/>
      <c r="H107" s="142">
        <v>33185970</v>
      </c>
      <c r="I107" s="142"/>
      <c r="J107" s="130"/>
    </row>
    <row r="108" spans="2:10" ht="18" customHeight="1" hidden="1">
      <c r="B108" s="144"/>
      <c r="C108" s="145" t="s">
        <v>99</v>
      </c>
      <c r="D108" s="141"/>
      <c r="E108" s="141"/>
      <c r="F108" s="142"/>
      <c r="G108" s="142"/>
      <c r="H108" s="142">
        <v>10342735</v>
      </c>
      <c r="I108" s="142"/>
      <c r="J108" s="130"/>
    </row>
    <row r="109" spans="2:10" ht="18" customHeight="1" hidden="1" thickBot="1">
      <c r="B109" s="144"/>
      <c r="C109" s="149" t="s">
        <v>100</v>
      </c>
      <c r="D109" s="150"/>
      <c r="E109" s="150"/>
      <c r="F109" s="151"/>
      <c r="G109" s="151"/>
      <c r="H109" s="151">
        <v>96945150</v>
      </c>
      <c r="I109" s="151"/>
      <c r="J109" s="130"/>
    </row>
    <row r="110" spans="1:10" ht="19.5" customHeight="1">
      <c r="A110" s="124" t="s">
        <v>42</v>
      </c>
      <c r="B110" s="152" t="s">
        <v>101</v>
      </c>
      <c r="C110" s="126"/>
      <c r="D110" s="126"/>
      <c r="E110" s="126"/>
      <c r="F110" s="153"/>
      <c r="G110" s="154"/>
      <c r="H110" s="128">
        <f>H78</f>
        <v>39447</v>
      </c>
      <c r="I110" s="129">
        <f>I78</f>
        <v>39538</v>
      </c>
      <c r="J110" s="130"/>
    </row>
    <row r="111" spans="1:10" ht="24" customHeight="1">
      <c r="A111" s="155"/>
      <c r="B111" s="156" t="s">
        <v>102</v>
      </c>
      <c r="D111" s="131"/>
      <c r="E111" s="157"/>
      <c r="F111" s="157"/>
      <c r="G111" s="158"/>
      <c r="H111" s="159">
        <v>599523753</v>
      </c>
      <c r="I111" s="159">
        <v>1556423919</v>
      </c>
      <c r="J111" s="130"/>
    </row>
    <row r="112" spans="1:10" ht="18" customHeight="1">
      <c r="A112" s="155"/>
      <c r="B112" s="156" t="s">
        <v>103</v>
      </c>
      <c r="C112" s="2"/>
      <c r="D112" s="131"/>
      <c r="E112" s="157"/>
      <c r="F112" s="157"/>
      <c r="G112" s="158"/>
      <c r="H112" s="3"/>
      <c r="I112" s="3">
        <v>2250000</v>
      </c>
      <c r="J112" s="130"/>
    </row>
    <row r="113" spans="2:10" ht="24" customHeight="1" thickBot="1">
      <c r="B113" s="137"/>
      <c r="C113" s="137"/>
      <c r="D113" s="160" t="s">
        <v>78</v>
      </c>
      <c r="E113" s="137"/>
      <c r="F113" s="161"/>
      <c r="G113" s="162"/>
      <c r="H113" s="139">
        <f>SUM(H111:H112)</f>
        <v>599523753</v>
      </c>
      <c r="I113" s="139">
        <f>SUM(I111:I112)</f>
        <v>1558673919</v>
      </c>
      <c r="J113" s="130"/>
    </row>
    <row r="114" spans="2:10" ht="24" customHeight="1" thickTop="1">
      <c r="B114" s="144"/>
      <c r="C114" s="144"/>
      <c r="D114" s="163"/>
      <c r="E114" s="144"/>
      <c r="F114" s="131"/>
      <c r="G114" s="132"/>
      <c r="H114" s="146"/>
      <c r="I114" s="146"/>
      <c r="J114" s="130"/>
    </row>
    <row r="115" spans="1:10" s="116" customFormat="1" ht="21" customHeight="1">
      <c r="A115" s="69" t="s">
        <v>48</v>
      </c>
      <c r="B115" s="164" t="s">
        <v>104</v>
      </c>
      <c r="C115" s="100"/>
      <c r="D115" s="100"/>
      <c r="E115" s="100"/>
      <c r="F115" s="118"/>
      <c r="G115" s="119"/>
      <c r="H115" s="120"/>
      <c r="I115" s="121"/>
      <c r="J115" s="115"/>
    </row>
    <row r="116" spans="1:10" s="116" customFormat="1" ht="3.75" customHeight="1">
      <c r="A116" s="69"/>
      <c r="B116" s="164"/>
      <c r="C116" s="100"/>
      <c r="D116" s="100"/>
      <c r="E116" s="100"/>
      <c r="F116" s="118"/>
      <c r="G116" s="119"/>
      <c r="H116" s="120"/>
      <c r="I116" s="121"/>
      <c r="J116" s="115"/>
    </row>
    <row r="117" spans="1:10" s="116" customFormat="1" ht="3.75" customHeight="1">
      <c r="A117" s="69"/>
      <c r="B117" s="164"/>
      <c r="C117" s="100"/>
      <c r="D117" s="100"/>
      <c r="E117" s="100"/>
      <c r="F117" s="118"/>
      <c r="G117" s="119"/>
      <c r="H117" s="120"/>
      <c r="I117" s="121"/>
      <c r="J117" s="115"/>
    </row>
    <row r="118" spans="1:10" s="116" customFormat="1" ht="33.75" customHeight="1">
      <c r="A118" s="859" t="s">
        <v>105</v>
      </c>
      <c r="B118" s="859"/>
      <c r="C118" s="859"/>
      <c r="D118" s="859"/>
      <c r="E118" s="73" t="s">
        <v>106</v>
      </c>
      <c r="F118" s="73" t="s">
        <v>107</v>
      </c>
      <c r="G118" s="165" t="s">
        <v>108</v>
      </c>
      <c r="H118" s="165" t="s">
        <v>109</v>
      </c>
      <c r="I118" s="166" t="s">
        <v>110</v>
      </c>
      <c r="J118" s="78"/>
    </row>
    <row r="119" spans="1:10" s="116" customFormat="1" ht="20.25" customHeight="1">
      <c r="A119" s="854" t="s">
        <v>111</v>
      </c>
      <c r="B119" s="854"/>
      <c r="C119" s="854"/>
      <c r="D119" s="854"/>
      <c r="E119" s="854"/>
      <c r="F119" s="167"/>
      <c r="G119" s="167"/>
      <c r="H119" s="168"/>
      <c r="I119" s="168"/>
      <c r="J119" s="78"/>
    </row>
    <row r="120" spans="1:10" s="116" customFormat="1" ht="21.75" customHeight="1">
      <c r="A120" s="169" t="s">
        <v>112</v>
      </c>
      <c r="B120" s="170"/>
      <c r="C120" s="170"/>
      <c r="D120" s="171"/>
      <c r="E120" s="172">
        <v>8638911020</v>
      </c>
      <c r="F120" s="172">
        <v>25933968088</v>
      </c>
      <c r="G120" s="172">
        <v>2700772973</v>
      </c>
      <c r="H120" s="172">
        <v>1437859938</v>
      </c>
      <c r="I120" s="172">
        <f>SUM(E120:H120)</f>
        <v>38711512019</v>
      </c>
      <c r="J120" s="78"/>
    </row>
    <row r="121" spans="1:10" s="175" customFormat="1" ht="19.5" customHeight="1">
      <c r="A121" s="173" t="s">
        <v>113</v>
      </c>
      <c r="B121" s="174"/>
      <c r="C121" s="174"/>
      <c r="E121" s="176">
        <v>73353110</v>
      </c>
      <c r="F121" s="176">
        <v>188900618</v>
      </c>
      <c r="G121" s="176"/>
      <c r="H121" s="176"/>
      <c r="I121" s="177">
        <f>SUM(E121:H121)</f>
        <v>262253728</v>
      </c>
      <c r="J121" s="98"/>
    </row>
    <row r="122" spans="1:10" s="175" customFormat="1" ht="19.5" customHeight="1">
      <c r="A122" s="173" t="s">
        <v>114</v>
      </c>
      <c r="B122" s="174"/>
      <c r="C122" s="174"/>
      <c r="E122" s="176"/>
      <c r="F122" s="176"/>
      <c r="G122" s="176"/>
      <c r="H122" s="176"/>
      <c r="I122" s="177">
        <f>SUM(E122:H122)</f>
        <v>0</v>
      </c>
      <c r="J122" s="98"/>
    </row>
    <row r="123" spans="1:10" s="175" customFormat="1" ht="19.5" customHeight="1">
      <c r="A123" s="173" t="s">
        <v>115</v>
      </c>
      <c r="B123" s="174"/>
      <c r="C123" s="174"/>
      <c r="E123" s="176"/>
      <c r="F123" s="176"/>
      <c r="G123" s="176">
        <v>598371216</v>
      </c>
      <c r="H123" s="176"/>
      <c r="I123" s="177">
        <f>SUM(E123:H123)</f>
        <v>598371216</v>
      </c>
      <c r="J123" s="98"/>
    </row>
    <row r="124" spans="1:10" s="116" customFormat="1" ht="19.5" customHeight="1">
      <c r="A124" s="178" t="s">
        <v>116</v>
      </c>
      <c r="B124" s="179"/>
      <c r="C124" s="180"/>
      <c r="D124" s="181"/>
      <c r="E124" s="182">
        <f>+E120+E121-E123+E122</f>
        <v>8712264130</v>
      </c>
      <c r="F124" s="182">
        <f>+F120+F121-F123+F122</f>
        <v>26122868706</v>
      </c>
      <c r="G124" s="182">
        <f>+G120+G121-G123+G122</f>
        <v>2102401757</v>
      </c>
      <c r="H124" s="182">
        <f>+H120+H121-H123+H122</f>
        <v>1437859938</v>
      </c>
      <c r="I124" s="182">
        <f>+I120+I121-I123+I122</f>
        <v>38375394531</v>
      </c>
      <c r="J124" s="78"/>
    </row>
    <row r="125" spans="1:10" s="116" customFormat="1" ht="20.25" customHeight="1">
      <c r="A125" s="854" t="s">
        <v>117</v>
      </c>
      <c r="B125" s="854"/>
      <c r="C125" s="854"/>
      <c r="D125" s="854"/>
      <c r="E125" s="854"/>
      <c r="F125" s="167"/>
      <c r="G125" s="167"/>
      <c r="H125" s="168"/>
      <c r="I125" s="168"/>
      <c r="J125" s="78"/>
    </row>
    <row r="126" spans="1:10" s="116" customFormat="1" ht="19.5" customHeight="1">
      <c r="A126" s="169" t="s">
        <v>112</v>
      </c>
      <c r="B126" s="170"/>
      <c r="C126" s="170"/>
      <c r="D126" s="171"/>
      <c r="E126" s="183">
        <v>3597622232</v>
      </c>
      <c r="F126" s="184">
        <v>13819886582</v>
      </c>
      <c r="G126" s="184">
        <v>550184917</v>
      </c>
      <c r="H126" s="184">
        <v>1075160226</v>
      </c>
      <c r="I126" s="172">
        <f>SUM(E126:H126)</f>
        <v>19042853957</v>
      </c>
      <c r="J126" s="78"/>
    </row>
    <row r="127" spans="1:10" s="175" customFormat="1" ht="19.5" customHeight="1">
      <c r="A127" s="185" t="s">
        <v>118</v>
      </c>
      <c r="B127" s="186"/>
      <c r="C127" s="186"/>
      <c r="D127" s="187"/>
      <c r="E127" s="188">
        <v>194804018</v>
      </c>
      <c r="F127" s="189">
        <v>328451228</v>
      </c>
      <c r="G127" s="189">
        <v>82759874</v>
      </c>
      <c r="H127" s="189">
        <v>56365855</v>
      </c>
      <c r="I127" s="190">
        <f>SUM(E127:H127)</f>
        <v>662380975</v>
      </c>
      <c r="J127" s="98"/>
    </row>
    <row r="128" spans="1:10" s="175" customFormat="1" ht="19.5" customHeight="1">
      <c r="A128" s="173" t="s">
        <v>119</v>
      </c>
      <c r="B128" s="191"/>
      <c r="C128" s="191"/>
      <c r="D128" s="192"/>
      <c r="E128" s="193"/>
      <c r="F128" s="194"/>
      <c r="G128" s="194"/>
      <c r="H128" s="195"/>
      <c r="I128" s="194">
        <f>SUM(E128:H128)</f>
        <v>0</v>
      </c>
      <c r="J128" s="98"/>
    </row>
    <row r="129" spans="1:10" s="175" customFormat="1" ht="19.5" customHeight="1">
      <c r="A129" s="173" t="s">
        <v>115</v>
      </c>
      <c r="B129" s="191"/>
      <c r="C129" s="191"/>
      <c r="D129" s="192"/>
      <c r="E129" s="193"/>
      <c r="F129" s="194"/>
      <c r="G129" s="194">
        <v>84034581</v>
      </c>
      <c r="H129" s="194"/>
      <c r="I129" s="194">
        <f>SUM(E129:H129)</f>
        <v>84034581</v>
      </c>
      <c r="J129" s="196"/>
    </row>
    <row r="130" spans="1:10" s="116" customFormat="1" ht="19.5" customHeight="1">
      <c r="A130" s="197" t="s">
        <v>120</v>
      </c>
      <c r="B130" s="198"/>
      <c r="C130" s="199"/>
      <c r="D130" s="167"/>
      <c r="E130" s="200">
        <f>E126+E127-E129</f>
        <v>3792426250</v>
      </c>
      <c r="F130" s="200">
        <f>F126+F127+F128</f>
        <v>14148337810</v>
      </c>
      <c r="G130" s="200">
        <f>G126+G127-G129</f>
        <v>548910210</v>
      </c>
      <c r="H130" s="200">
        <f>H126+H127-H129</f>
        <v>1131526081</v>
      </c>
      <c r="I130" s="201">
        <f>SUM(E130:H130)</f>
        <v>19621200351</v>
      </c>
      <c r="J130" s="202"/>
    </row>
    <row r="131" spans="1:10" s="116" customFormat="1" ht="20.25" customHeight="1">
      <c r="A131" s="854" t="s">
        <v>121</v>
      </c>
      <c r="B131" s="854"/>
      <c r="C131" s="854"/>
      <c r="D131" s="854"/>
      <c r="E131" s="854"/>
      <c r="F131" s="167"/>
      <c r="G131" s="167"/>
      <c r="H131" s="168"/>
      <c r="I131" s="168"/>
      <c r="J131" s="78"/>
    </row>
    <row r="132" spans="1:10" s="116" customFormat="1" ht="19.5" customHeight="1">
      <c r="A132" s="203" t="s">
        <v>122</v>
      </c>
      <c r="B132" s="204"/>
      <c r="C132" s="204"/>
      <c r="E132" s="205">
        <f>E120-E126</f>
        <v>5041288788</v>
      </c>
      <c r="F132" s="205">
        <f>F120-F126</f>
        <v>12114081506</v>
      </c>
      <c r="G132" s="205">
        <f>G120-G126</f>
        <v>2150588056</v>
      </c>
      <c r="H132" s="205">
        <f>H120-H126</f>
        <v>362699712</v>
      </c>
      <c r="I132" s="205">
        <f>I120-I126</f>
        <v>19668658062</v>
      </c>
      <c r="J132" s="78"/>
    </row>
    <row r="133" spans="1:10" s="116" customFormat="1" ht="19.5" customHeight="1" thickBot="1">
      <c r="A133" s="206" t="s">
        <v>123</v>
      </c>
      <c r="B133" s="207"/>
      <c r="C133" s="207"/>
      <c r="D133" s="208"/>
      <c r="E133" s="209">
        <f>E124-E130</f>
        <v>4919837880</v>
      </c>
      <c r="F133" s="209">
        <f>F124-F130</f>
        <v>11974530896</v>
      </c>
      <c r="G133" s="209">
        <f>G124-G130</f>
        <v>1553491547</v>
      </c>
      <c r="H133" s="209">
        <f>H124-H130</f>
        <v>306333857</v>
      </c>
      <c r="I133" s="209">
        <f>I124-I130</f>
        <v>18754194180</v>
      </c>
      <c r="J133" s="78"/>
    </row>
    <row r="134" spans="1:10" ht="21.75" customHeight="1" thickTop="1">
      <c r="A134" s="210" t="s">
        <v>124</v>
      </c>
      <c r="B134" s="211"/>
      <c r="C134" s="211"/>
      <c r="D134" s="211"/>
      <c r="E134" s="212"/>
      <c r="F134" s="213"/>
      <c r="G134" s="212"/>
      <c r="H134" s="214"/>
      <c r="I134" s="215">
        <v>11857726128</v>
      </c>
      <c r="J134" s="216" t="s">
        <v>125</v>
      </c>
    </row>
    <row r="135" spans="1:10" ht="18" customHeight="1">
      <c r="A135" s="210" t="s">
        <v>126</v>
      </c>
      <c r="B135" s="217"/>
      <c r="C135" s="217"/>
      <c r="D135" s="217"/>
      <c r="E135" s="217"/>
      <c r="F135" s="217"/>
      <c r="G135" s="217"/>
      <c r="H135" s="218"/>
      <c r="I135" s="215">
        <f>I133-I134</f>
        <v>6896468052</v>
      </c>
      <c r="J135" s="216" t="s">
        <v>125</v>
      </c>
    </row>
    <row r="136" spans="1:10" ht="9.75" customHeight="1">
      <c r="A136" s="210"/>
      <c r="B136" s="217"/>
      <c r="C136" s="217"/>
      <c r="D136" s="217"/>
      <c r="E136" s="217"/>
      <c r="F136" s="217"/>
      <c r="G136" s="217"/>
      <c r="H136" s="218"/>
      <c r="I136" s="215"/>
      <c r="J136" s="130"/>
    </row>
    <row r="137" spans="1:10" ht="18" customHeight="1">
      <c r="A137" s="124" t="s">
        <v>51</v>
      </c>
      <c r="B137" s="51" t="s">
        <v>127</v>
      </c>
      <c r="C137" s="217"/>
      <c r="D137" s="217"/>
      <c r="E137" s="217"/>
      <c r="F137" s="217"/>
      <c r="G137" s="217"/>
      <c r="H137" s="218"/>
      <c r="I137" s="218"/>
      <c r="J137" s="130"/>
    </row>
    <row r="138" spans="1:10" ht="31.5" customHeight="1">
      <c r="A138" s="837" t="s">
        <v>105</v>
      </c>
      <c r="B138" s="837"/>
      <c r="C138" s="837"/>
      <c r="D138" s="837"/>
      <c r="E138" s="54"/>
      <c r="F138" s="54"/>
      <c r="G138" s="54" t="s">
        <v>128</v>
      </c>
      <c r="H138" s="219" t="s">
        <v>108</v>
      </c>
      <c r="I138" s="219" t="s">
        <v>110</v>
      </c>
      <c r="J138" s="130"/>
    </row>
    <row r="139" spans="1:10" ht="18.75" customHeight="1">
      <c r="A139" s="220" t="s">
        <v>129</v>
      </c>
      <c r="B139" s="220"/>
      <c r="C139" s="159"/>
      <c r="D139" s="159"/>
      <c r="E139" s="159"/>
      <c r="F139" s="2"/>
      <c r="G139" s="2"/>
      <c r="H139" s="3"/>
      <c r="I139" s="3"/>
      <c r="J139" s="130"/>
    </row>
    <row r="140" spans="1:10" ht="18.75" customHeight="1">
      <c r="A140" s="221" t="s">
        <v>112</v>
      </c>
      <c r="B140" s="222"/>
      <c r="C140" s="222"/>
      <c r="D140" s="222"/>
      <c r="E140" s="223"/>
      <c r="F140" s="223"/>
      <c r="G140" s="224"/>
      <c r="H140" s="224"/>
      <c r="I140" s="224"/>
      <c r="J140" s="130"/>
    </row>
    <row r="141" spans="1:10" ht="17.25" customHeight="1">
      <c r="A141" s="225" t="s">
        <v>130</v>
      </c>
      <c r="B141" s="226"/>
      <c r="C141" s="227"/>
      <c r="D141" s="228"/>
      <c r="E141" s="229"/>
      <c r="F141" s="229"/>
      <c r="G141" s="230"/>
      <c r="H141" s="230"/>
      <c r="I141" s="230"/>
      <c r="J141" s="130"/>
    </row>
    <row r="142" spans="1:10" ht="19.5" customHeight="1">
      <c r="A142" s="231" t="s">
        <v>120</v>
      </c>
      <c r="B142" s="232"/>
      <c r="C142" s="233"/>
      <c r="D142" s="234"/>
      <c r="E142" s="235"/>
      <c r="F142" s="235"/>
      <c r="G142" s="235"/>
      <c r="H142" s="235"/>
      <c r="I142" s="236"/>
      <c r="J142" s="237"/>
    </row>
    <row r="143" spans="1:10" ht="18.75" customHeight="1">
      <c r="A143" s="220" t="s">
        <v>131</v>
      </c>
      <c r="B143" s="238"/>
      <c r="C143" s="238"/>
      <c r="D143" s="238"/>
      <c r="E143" s="239"/>
      <c r="F143" s="239"/>
      <c r="G143" s="159"/>
      <c r="H143" s="159"/>
      <c r="I143" s="240"/>
      <c r="J143" s="130"/>
    </row>
    <row r="144" spans="1:10" ht="18.75" customHeight="1">
      <c r="A144" s="221" t="s">
        <v>112</v>
      </c>
      <c r="B144" s="241"/>
      <c r="C144" s="222"/>
      <c r="D144" s="222"/>
      <c r="E144" s="242"/>
      <c r="F144" s="242"/>
      <c r="G144" s="224"/>
      <c r="H144" s="224"/>
      <c r="I144" s="224"/>
      <c r="J144" s="130"/>
    </row>
    <row r="145" spans="1:10" s="245" customFormat="1" ht="17.25" customHeight="1">
      <c r="A145" s="225" t="s">
        <v>132</v>
      </c>
      <c r="B145" s="227"/>
      <c r="C145" s="227"/>
      <c r="D145" s="227"/>
      <c r="E145" s="243"/>
      <c r="F145" s="243"/>
      <c r="G145" s="230"/>
      <c r="H145" s="230"/>
      <c r="I145" s="230"/>
      <c r="J145" s="244"/>
    </row>
    <row r="146" spans="1:10" s="245" customFormat="1" ht="17.25" customHeight="1">
      <c r="A146" s="225" t="s">
        <v>130</v>
      </c>
      <c r="B146" s="227"/>
      <c r="C146" s="227"/>
      <c r="D146" s="227"/>
      <c r="E146" s="243"/>
      <c r="F146" s="243"/>
      <c r="G146" s="230"/>
      <c r="H146" s="230"/>
      <c r="I146" s="230"/>
      <c r="J146" s="244"/>
    </row>
    <row r="147" spans="1:10" ht="19.5" customHeight="1">
      <c r="A147" s="231" t="s">
        <v>120</v>
      </c>
      <c r="B147" s="232"/>
      <c r="C147" s="233"/>
      <c r="D147" s="234"/>
      <c r="E147" s="235"/>
      <c r="F147" s="235"/>
      <c r="G147" s="235"/>
      <c r="H147" s="235"/>
      <c r="I147" s="236"/>
      <c r="J147" s="237"/>
    </row>
    <row r="148" spans="1:10" ht="18.75" customHeight="1">
      <c r="A148" s="246" t="s">
        <v>133</v>
      </c>
      <c r="B148" s="247"/>
      <c r="C148" s="248"/>
      <c r="D148" s="248"/>
      <c r="E148" s="249"/>
      <c r="F148" s="249"/>
      <c r="G148" s="250"/>
      <c r="H148" s="250"/>
      <c r="I148" s="240"/>
      <c r="J148" s="130"/>
    </row>
    <row r="149" spans="1:10" ht="18.75" customHeight="1">
      <c r="A149" s="251" t="s">
        <v>122</v>
      </c>
      <c r="B149" s="211"/>
      <c r="C149" s="252"/>
      <c r="D149" s="252"/>
      <c r="E149" s="213"/>
      <c r="F149" s="213"/>
      <c r="G149" s="216">
        <f>+G140-G144</f>
        <v>0</v>
      </c>
      <c r="H149" s="216">
        <f>H140-H144</f>
        <v>0</v>
      </c>
      <c r="I149" s="159">
        <f>SUM(G149:H149)</f>
        <v>0</v>
      </c>
      <c r="J149" s="130"/>
    </row>
    <row r="150" spans="1:10" ht="19.5" customHeight="1" thickBot="1">
      <c r="A150" s="253" t="s">
        <v>134</v>
      </c>
      <c r="B150" s="254"/>
      <c r="C150" s="255"/>
      <c r="D150" s="255"/>
      <c r="E150" s="256"/>
      <c r="F150" s="256"/>
      <c r="G150" s="257">
        <f>G142-G147</f>
        <v>0</v>
      </c>
      <c r="H150" s="257">
        <f>H142-H147</f>
        <v>0</v>
      </c>
      <c r="I150" s="257">
        <f>I142-I147</f>
        <v>0</v>
      </c>
      <c r="J150" s="130"/>
    </row>
    <row r="151" spans="1:10" ht="19.5" customHeight="1" thickTop="1">
      <c r="A151" s="124" t="s">
        <v>135</v>
      </c>
      <c r="B151" s="51" t="s">
        <v>136</v>
      </c>
      <c r="C151" s="217"/>
      <c r="D151" s="217"/>
      <c r="E151" s="213"/>
      <c r="F151" s="213"/>
      <c r="G151" s="216"/>
      <c r="H151" s="216"/>
      <c r="I151" s="216"/>
      <c r="J151" s="130"/>
    </row>
    <row r="152" spans="1:10" ht="27" customHeight="1">
      <c r="A152" s="837" t="s">
        <v>105</v>
      </c>
      <c r="B152" s="837"/>
      <c r="C152" s="837"/>
      <c r="D152" s="837"/>
      <c r="E152" s="54"/>
      <c r="F152" s="54" t="s">
        <v>137</v>
      </c>
      <c r="G152" s="54" t="s">
        <v>138</v>
      </c>
      <c r="H152" s="219" t="s">
        <v>139</v>
      </c>
      <c r="I152" s="219" t="s">
        <v>140</v>
      </c>
      <c r="J152" s="130"/>
    </row>
    <row r="153" spans="1:10" ht="19.5" customHeight="1">
      <c r="A153" s="246" t="s">
        <v>141</v>
      </c>
      <c r="B153" s="246"/>
      <c r="C153" s="250"/>
      <c r="D153" s="250"/>
      <c r="E153" s="250"/>
      <c r="F153" s="258">
        <v>2441030000</v>
      </c>
      <c r="G153" s="258"/>
      <c r="H153" s="258"/>
      <c r="I153" s="258">
        <f>F153+G153-H153</f>
        <v>2441030000</v>
      </c>
      <c r="J153" s="130"/>
    </row>
    <row r="154" spans="1:10" ht="19.5" customHeight="1">
      <c r="A154" s="259" t="s">
        <v>142</v>
      </c>
      <c r="B154" s="248"/>
      <c r="C154" s="248"/>
      <c r="D154" s="248"/>
      <c r="E154" s="260"/>
      <c r="F154" s="261">
        <v>2441030000</v>
      </c>
      <c r="G154" s="248"/>
      <c r="H154" s="248"/>
      <c r="I154" s="248"/>
      <c r="J154" s="130"/>
    </row>
    <row r="155" spans="1:10" ht="19.5" customHeight="1">
      <c r="A155" s="246" t="s">
        <v>131</v>
      </c>
      <c r="B155" s="248"/>
      <c r="C155" s="248"/>
      <c r="D155" s="248"/>
      <c r="E155" s="260"/>
      <c r="F155" s="248"/>
      <c r="G155" s="248"/>
      <c r="H155" s="248"/>
      <c r="I155" s="262"/>
      <c r="J155" s="130"/>
    </row>
    <row r="156" spans="1:10" ht="19.5" customHeight="1">
      <c r="A156" s="259" t="s">
        <v>142</v>
      </c>
      <c r="B156" s="263"/>
      <c r="C156" s="248"/>
      <c r="D156" s="248"/>
      <c r="E156" s="264"/>
      <c r="F156" s="263"/>
      <c r="G156" s="248"/>
      <c r="H156" s="248"/>
      <c r="I156" s="248"/>
      <c r="J156" s="130"/>
    </row>
    <row r="157" spans="1:10" ht="19.5" customHeight="1">
      <c r="A157" s="246" t="s">
        <v>143</v>
      </c>
      <c r="B157" s="247"/>
      <c r="C157" s="248"/>
      <c r="D157" s="248"/>
      <c r="E157" s="249"/>
      <c r="F157" s="247">
        <f>F158</f>
        <v>2441030000</v>
      </c>
      <c r="G157" s="247">
        <f>G158</f>
        <v>0</v>
      </c>
      <c r="H157" s="247">
        <f>H158</f>
        <v>0</v>
      </c>
      <c r="I157" s="247">
        <f>I158</f>
        <v>2441030000</v>
      </c>
      <c r="J157" s="130"/>
    </row>
    <row r="158" spans="1:10" ht="19.5" customHeight="1">
      <c r="A158" s="259" t="s">
        <v>142</v>
      </c>
      <c r="B158" s="265"/>
      <c r="C158" s="266"/>
      <c r="D158" s="266"/>
      <c r="E158" s="267"/>
      <c r="F158" s="265">
        <f>F153-F155</f>
        <v>2441030000</v>
      </c>
      <c r="G158" s="265">
        <f>G153-G155</f>
        <v>0</v>
      </c>
      <c r="H158" s="265">
        <f>H153-H155</f>
        <v>0</v>
      </c>
      <c r="I158" s="265">
        <f>I153-I155</f>
        <v>2441030000</v>
      </c>
      <c r="J158" s="130"/>
    </row>
    <row r="159" spans="1:10" s="116" customFormat="1" ht="21.75" customHeight="1">
      <c r="A159" s="69" t="s">
        <v>144</v>
      </c>
      <c r="B159" s="268" t="s">
        <v>145</v>
      </c>
      <c r="C159" s="108"/>
      <c r="D159" s="108"/>
      <c r="E159" s="108"/>
      <c r="F159" s="269"/>
      <c r="G159" s="270"/>
      <c r="H159" s="76">
        <f>H78</f>
        <v>39447</v>
      </c>
      <c r="I159" s="77">
        <f>I78</f>
        <v>39538</v>
      </c>
      <c r="J159" s="115"/>
    </row>
    <row r="160" spans="1:10" s="116" customFormat="1" ht="21.75" customHeight="1">
      <c r="A160" s="203"/>
      <c r="B160" s="853" t="s">
        <v>146</v>
      </c>
      <c r="C160" s="853"/>
      <c r="D160" s="853"/>
      <c r="E160" s="853"/>
      <c r="F160" s="853"/>
      <c r="G160" s="90"/>
      <c r="H160" s="271">
        <v>12190000</v>
      </c>
      <c r="I160" s="90">
        <v>8533000</v>
      </c>
      <c r="J160" s="115"/>
    </row>
    <row r="161" spans="1:10" s="116" customFormat="1" ht="18" customHeight="1">
      <c r="A161" s="203"/>
      <c r="B161" s="839" t="s">
        <v>147</v>
      </c>
      <c r="C161" s="839"/>
      <c r="D161" s="839"/>
      <c r="E161" s="839"/>
      <c r="F161" s="839"/>
      <c r="G161" s="90"/>
      <c r="H161" s="271">
        <v>94268758</v>
      </c>
      <c r="I161" s="90">
        <v>65988130</v>
      </c>
      <c r="J161" s="115"/>
    </row>
    <row r="162" spans="1:10" s="116" customFormat="1" ht="18" customHeight="1">
      <c r="A162" s="203"/>
      <c r="B162" s="839" t="s">
        <v>148</v>
      </c>
      <c r="C162" s="839"/>
      <c r="D162" s="839"/>
      <c r="E162" s="839"/>
      <c r="F162" s="839"/>
      <c r="G162" s="90"/>
      <c r="H162" s="90"/>
      <c r="I162" s="90">
        <v>6300000</v>
      </c>
      <c r="J162" s="115"/>
    </row>
    <row r="163" spans="1:10" s="116" customFormat="1" ht="18" customHeight="1">
      <c r="A163" s="203"/>
      <c r="B163" s="839" t="s">
        <v>149</v>
      </c>
      <c r="C163" s="839"/>
      <c r="D163" s="839"/>
      <c r="E163" s="839"/>
      <c r="F163" s="839"/>
      <c r="G163" s="90"/>
      <c r="H163" s="90"/>
      <c r="I163" s="90"/>
      <c r="J163" s="115"/>
    </row>
    <row r="164" spans="1:10" s="116" customFormat="1" ht="18" customHeight="1">
      <c r="A164" s="203"/>
      <c r="B164" s="839" t="s">
        <v>150</v>
      </c>
      <c r="C164" s="839"/>
      <c r="D164" s="839"/>
      <c r="E164" s="839"/>
      <c r="F164" s="839"/>
      <c r="G164" s="90"/>
      <c r="H164" s="271">
        <v>360677475</v>
      </c>
      <c r="I164" s="90">
        <v>252474231</v>
      </c>
      <c r="J164" s="115"/>
    </row>
    <row r="165" spans="1:10" s="116" customFormat="1" ht="18" customHeight="1">
      <c r="A165" s="203"/>
      <c r="B165" s="838" t="s">
        <v>151</v>
      </c>
      <c r="C165" s="839"/>
      <c r="D165" s="839"/>
      <c r="E165" s="839"/>
      <c r="F165" s="839"/>
      <c r="G165" s="90"/>
      <c r="H165" s="90"/>
      <c r="I165" s="90">
        <v>10248000</v>
      </c>
      <c r="J165" s="115"/>
    </row>
    <row r="166" spans="1:10" s="116" customFormat="1" ht="18" customHeight="1">
      <c r="A166" s="203"/>
      <c r="B166" s="838" t="s">
        <v>152</v>
      </c>
      <c r="C166" s="839"/>
      <c r="D166" s="839"/>
      <c r="E166" s="839"/>
      <c r="F166" s="839"/>
      <c r="G166" s="90"/>
      <c r="H166" s="271">
        <v>5232000</v>
      </c>
      <c r="I166" s="90">
        <v>3662400</v>
      </c>
      <c r="J166" s="115"/>
    </row>
    <row r="167" spans="1:10" s="116" customFormat="1" ht="18" customHeight="1">
      <c r="A167" s="203"/>
      <c r="B167" s="839" t="s">
        <v>153</v>
      </c>
      <c r="C167" s="839"/>
      <c r="D167" s="839"/>
      <c r="E167" s="839"/>
      <c r="F167" s="839"/>
      <c r="G167" s="90"/>
      <c r="H167" s="271">
        <v>79056600</v>
      </c>
      <c r="I167" s="90">
        <v>55339620</v>
      </c>
      <c r="J167" s="115"/>
    </row>
    <row r="168" spans="1:10" s="116" customFormat="1" ht="18.75" customHeight="1" thickBot="1">
      <c r="A168" s="80"/>
      <c r="B168" s="272"/>
      <c r="C168" s="272"/>
      <c r="D168" s="273" t="s">
        <v>78</v>
      </c>
      <c r="E168" s="272"/>
      <c r="F168" s="274"/>
      <c r="G168" s="275"/>
      <c r="H168" s="276">
        <f>SUM(H160:H167)</f>
        <v>551424833</v>
      </c>
      <c r="I168" s="276">
        <f>SUM(I160:I167)</f>
        <v>402545381</v>
      </c>
      <c r="J168" s="202">
        <f>+H168-'[5]CDKT'!H52</f>
        <v>243040343</v>
      </c>
    </row>
    <row r="169" spans="1:10" s="116" customFormat="1" ht="18.75" customHeight="1" thickTop="1">
      <c r="A169" s="80"/>
      <c r="B169" s="164"/>
      <c r="C169" s="164"/>
      <c r="D169" s="277"/>
      <c r="E169" s="164"/>
      <c r="F169" s="118"/>
      <c r="G169" s="119"/>
      <c r="H169" s="278"/>
      <c r="I169" s="278"/>
      <c r="J169" s="202"/>
    </row>
    <row r="170" spans="1:10" s="116" customFormat="1" ht="19.5" customHeight="1">
      <c r="A170" s="69" t="s">
        <v>154</v>
      </c>
      <c r="B170" s="268" t="s">
        <v>155</v>
      </c>
      <c r="C170" s="108"/>
      <c r="D170" s="108"/>
      <c r="E170" s="108"/>
      <c r="F170" s="269"/>
      <c r="G170" s="270"/>
      <c r="H170" s="76">
        <f>H78</f>
        <v>39447</v>
      </c>
      <c r="I170" s="77">
        <f>I159</f>
        <v>39538</v>
      </c>
      <c r="J170" s="115"/>
    </row>
    <row r="171" spans="1:10" s="116" customFormat="1" ht="21.75" customHeight="1">
      <c r="A171" s="203"/>
      <c r="B171" s="853" t="s">
        <v>156</v>
      </c>
      <c r="C171" s="853"/>
      <c r="D171" s="853"/>
      <c r="E171" s="853"/>
      <c r="F171" s="853"/>
      <c r="G171" s="90"/>
      <c r="H171" s="90">
        <f>SUM(H172:H178)</f>
        <v>38963442258</v>
      </c>
      <c r="I171" s="90">
        <f>SUM(I172:I178)</f>
        <v>35308134732</v>
      </c>
      <c r="J171" s="115"/>
    </row>
    <row r="172" spans="1:10" s="175" customFormat="1" ht="18" customHeight="1">
      <c r="A172" s="279"/>
      <c r="B172" s="280"/>
      <c r="C172" s="281" t="s">
        <v>157</v>
      </c>
      <c r="D172" s="281"/>
      <c r="E172" s="281"/>
      <c r="F172" s="96"/>
      <c r="G172" s="96"/>
      <c r="H172" s="96">
        <v>14397124707</v>
      </c>
      <c r="I172" s="96">
        <v>10029167645</v>
      </c>
      <c r="J172" s="282"/>
    </row>
    <row r="173" spans="1:10" s="175" customFormat="1" ht="18" customHeight="1">
      <c r="A173" s="279"/>
      <c r="B173" s="280"/>
      <c r="C173" s="283" t="s">
        <v>158</v>
      </c>
      <c r="D173" s="283"/>
      <c r="E173" s="283"/>
      <c r="F173" s="284"/>
      <c r="G173" s="96"/>
      <c r="H173" s="96"/>
      <c r="I173" s="96"/>
      <c r="J173" s="282"/>
    </row>
    <row r="174" spans="1:10" s="175" customFormat="1" ht="18" customHeight="1">
      <c r="A174" s="279"/>
      <c r="B174" s="280"/>
      <c r="C174" s="283" t="s">
        <v>159</v>
      </c>
      <c r="D174" s="283"/>
      <c r="E174" s="283"/>
      <c r="F174" s="284"/>
      <c r="G174" s="96"/>
      <c r="H174" s="96">
        <v>2989895169</v>
      </c>
      <c r="I174" s="96">
        <v>2008359061</v>
      </c>
      <c r="J174" s="282"/>
    </row>
    <row r="175" spans="1:10" s="175" customFormat="1" ht="18" customHeight="1">
      <c r="A175" s="279"/>
      <c r="B175" s="280"/>
      <c r="C175" s="283" t="s">
        <v>160</v>
      </c>
      <c r="D175" s="283"/>
      <c r="E175" s="283"/>
      <c r="F175" s="284"/>
      <c r="G175" s="96"/>
      <c r="H175" s="96">
        <v>4824304095</v>
      </c>
      <c r="I175" s="96">
        <v>9918083475</v>
      </c>
      <c r="J175" s="282">
        <f>35308134732-I183</f>
        <v>0</v>
      </c>
    </row>
    <row r="176" spans="1:10" s="175" customFormat="1" ht="18" customHeight="1">
      <c r="A176" s="279"/>
      <c r="B176" s="280"/>
      <c r="C176" s="283" t="s">
        <v>161</v>
      </c>
      <c r="D176" s="283"/>
      <c r="E176" s="283"/>
      <c r="F176" s="284"/>
      <c r="G176" s="96"/>
      <c r="H176" s="96">
        <v>137199998</v>
      </c>
      <c r="I176" s="96">
        <v>68599997</v>
      </c>
      <c r="J176" s="282"/>
    </row>
    <row r="177" spans="1:10" s="175" customFormat="1" ht="18" customHeight="1">
      <c r="A177" s="279"/>
      <c r="B177" s="280"/>
      <c r="C177" s="281" t="s">
        <v>162</v>
      </c>
      <c r="D177" s="281"/>
      <c r="E177" s="281"/>
      <c r="F177" s="195"/>
      <c r="G177" s="96"/>
      <c r="H177" s="96">
        <v>6689000000</v>
      </c>
      <c r="I177" s="96">
        <v>3234000000</v>
      </c>
      <c r="J177" s="282">
        <f>I177+J175</f>
        <v>3234000000</v>
      </c>
    </row>
    <row r="178" spans="1:10" s="175" customFormat="1" ht="18" customHeight="1">
      <c r="A178" s="279"/>
      <c r="B178" s="280"/>
      <c r="C178" s="283" t="s">
        <v>163</v>
      </c>
      <c r="D178" s="281"/>
      <c r="E178" s="281"/>
      <c r="F178" s="195"/>
      <c r="G178" s="96"/>
      <c r="H178" s="96">
        <v>9925918289</v>
      </c>
      <c r="I178" s="96">
        <v>10049924554</v>
      </c>
      <c r="J178" s="282"/>
    </row>
    <row r="179" spans="1:10" s="116" customFormat="1" ht="19.5" customHeight="1">
      <c r="A179" s="203"/>
      <c r="B179" s="839" t="s">
        <v>164</v>
      </c>
      <c r="C179" s="839"/>
      <c r="D179" s="839"/>
      <c r="E179" s="839"/>
      <c r="F179" s="839"/>
      <c r="G179" s="90"/>
      <c r="H179" s="90">
        <f>SUM(H180:H182)</f>
        <v>0</v>
      </c>
      <c r="I179" s="90">
        <f>SUM(I180:I182)</f>
        <v>0</v>
      </c>
      <c r="J179" s="115"/>
    </row>
    <row r="180" spans="1:10" s="175" customFormat="1" ht="18" customHeight="1">
      <c r="A180" s="279"/>
      <c r="B180" s="280"/>
      <c r="C180" s="281" t="s">
        <v>165</v>
      </c>
      <c r="D180" s="281"/>
      <c r="E180" s="281"/>
      <c r="F180" s="96"/>
      <c r="G180" s="96"/>
      <c r="H180" s="96"/>
      <c r="I180" s="96"/>
      <c r="J180" s="282"/>
    </row>
    <row r="181" spans="1:10" s="175" customFormat="1" ht="18" customHeight="1">
      <c r="A181" s="279"/>
      <c r="B181" s="280"/>
      <c r="C181" s="283" t="s">
        <v>166</v>
      </c>
      <c r="D181" s="283"/>
      <c r="E181" s="283"/>
      <c r="F181" s="284"/>
      <c r="G181" s="96"/>
      <c r="H181" s="96"/>
      <c r="I181" s="96"/>
      <c r="J181" s="282"/>
    </row>
    <row r="182" spans="1:10" s="175" customFormat="1" ht="18" customHeight="1">
      <c r="A182" s="279"/>
      <c r="B182" s="280"/>
      <c r="C182" s="281" t="s">
        <v>167</v>
      </c>
      <c r="D182" s="281"/>
      <c r="E182" s="281"/>
      <c r="F182" s="195"/>
      <c r="G182" s="96"/>
      <c r="H182" s="96"/>
      <c r="I182" s="96"/>
      <c r="J182" s="282"/>
    </row>
    <row r="183" spans="1:10" s="116" customFormat="1" ht="18.75" customHeight="1" thickBot="1">
      <c r="A183" s="80"/>
      <c r="B183" s="272"/>
      <c r="C183" s="272"/>
      <c r="D183" s="273" t="s">
        <v>78</v>
      </c>
      <c r="E183" s="272"/>
      <c r="F183" s="274"/>
      <c r="G183" s="275"/>
      <c r="H183" s="276">
        <f>+H171+H179</f>
        <v>38963442258</v>
      </c>
      <c r="I183" s="276">
        <f>+I171+I179</f>
        <v>35308134732</v>
      </c>
      <c r="J183" s="285">
        <f>35308134732-I183</f>
        <v>0</v>
      </c>
    </row>
    <row r="184" spans="1:10" s="116" customFormat="1" ht="19.5" customHeight="1" thickTop="1">
      <c r="A184" s="69" t="s">
        <v>168</v>
      </c>
      <c r="B184" s="268" t="s">
        <v>169</v>
      </c>
      <c r="C184" s="108"/>
      <c r="D184" s="108"/>
      <c r="E184" s="108"/>
      <c r="F184" s="269"/>
      <c r="G184" s="270"/>
      <c r="H184" s="76">
        <f>H78</f>
        <v>39447</v>
      </c>
      <c r="I184" s="77">
        <f>I170</f>
        <v>39538</v>
      </c>
      <c r="J184" s="115"/>
    </row>
    <row r="185" spans="1:10" s="116" customFormat="1" ht="21.75" customHeight="1">
      <c r="A185" s="286"/>
      <c r="B185" s="287" t="s">
        <v>170</v>
      </c>
      <c r="D185" s="118"/>
      <c r="E185" s="288"/>
      <c r="F185" s="288"/>
      <c r="G185" s="289"/>
      <c r="H185" s="290"/>
      <c r="I185" s="290">
        <v>1194528265</v>
      </c>
      <c r="J185" s="290"/>
    </row>
    <row r="186" spans="1:10" s="116" customFormat="1" ht="19.5" customHeight="1">
      <c r="A186" s="286"/>
      <c r="B186" s="287" t="s">
        <v>171</v>
      </c>
      <c r="D186" s="118"/>
      <c r="E186" s="288"/>
      <c r="F186" s="288"/>
      <c r="G186" s="289"/>
      <c r="H186" s="285"/>
      <c r="I186" s="285"/>
      <c r="J186" s="115"/>
    </row>
    <row r="187" spans="1:10" s="116" customFormat="1" ht="19.5" customHeight="1">
      <c r="A187" s="286"/>
      <c r="B187" s="287" t="s">
        <v>172</v>
      </c>
      <c r="D187" s="118"/>
      <c r="E187" s="288"/>
      <c r="F187" s="288"/>
      <c r="G187" s="289"/>
      <c r="H187" s="285">
        <v>-11362023</v>
      </c>
      <c r="I187" s="285">
        <v>45496961</v>
      </c>
      <c r="J187" s="115"/>
    </row>
    <row r="188" spans="1:10" s="116" customFormat="1" ht="19.5" customHeight="1">
      <c r="A188" s="286"/>
      <c r="B188" s="287" t="s">
        <v>173</v>
      </c>
      <c r="D188" s="118"/>
      <c r="E188" s="288"/>
      <c r="F188" s="288"/>
      <c r="G188" s="289"/>
      <c r="H188" s="285">
        <v>750000</v>
      </c>
      <c r="I188" s="285"/>
      <c r="J188" s="115"/>
    </row>
    <row r="189" spans="1:10" s="116" customFormat="1" ht="19.5" customHeight="1">
      <c r="A189" s="286"/>
      <c r="B189" s="287" t="s">
        <v>174</v>
      </c>
      <c r="D189" s="118"/>
      <c r="E189" s="288"/>
      <c r="F189" s="288"/>
      <c r="G189" s="289"/>
      <c r="H189" s="285"/>
      <c r="I189" s="285"/>
      <c r="J189" s="115"/>
    </row>
    <row r="190" spans="1:10" s="116" customFormat="1" ht="19.5" customHeight="1">
      <c r="A190" s="286"/>
      <c r="B190" s="287" t="s">
        <v>175</v>
      </c>
      <c r="D190" s="118"/>
      <c r="E190" s="288"/>
      <c r="F190" s="288"/>
      <c r="G190" s="289"/>
      <c r="H190" s="285"/>
      <c r="I190" s="285"/>
      <c r="J190" s="115"/>
    </row>
    <row r="191" spans="1:10" s="116" customFormat="1" ht="18.75" customHeight="1" thickBot="1">
      <c r="A191" s="80"/>
      <c r="B191" s="272"/>
      <c r="C191" s="272"/>
      <c r="D191" s="273" t="s">
        <v>78</v>
      </c>
      <c r="E191" s="272"/>
      <c r="F191" s="274"/>
      <c r="G191" s="275"/>
      <c r="H191" s="276">
        <f>SUM(H185:H190)</f>
        <v>-10612023</v>
      </c>
      <c r="I191" s="276">
        <f>SUM(I185:I188)</f>
        <v>1240025226</v>
      </c>
      <c r="J191" s="115">
        <f>+'[5]CDKT'!H64-'[5]TM'!H186</f>
        <v>0</v>
      </c>
    </row>
    <row r="192" spans="1:10" s="298" customFormat="1" ht="17.25" customHeight="1" hidden="1" thickTop="1">
      <c r="A192" s="291" t="s">
        <v>176</v>
      </c>
      <c r="B192" s="292" t="s">
        <v>177</v>
      </c>
      <c r="C192" s="293"/>
      <c r="D192" s="293"/>
      <c r="E192" s="293"/>
      <c r="F192" s="294"/>
      <c r="G192" s="295"/>
      <c r="H192" s="296" t="s">
        <v>85</v>
      </c>
      <c r="I192" s="296">
        <v>38718</v>
      </c>
      <c r="J192" s="297"/>
    </row>
    <row r="193" spans="1:10" s="298" customFormat="1" ht="21.75" customHeight="1" hidden="1">
      <c r="A193" s="299"/>
      <c r="B193" s="300" t="s">
        <v>178</v>
      </c>
      <c r="D193" s="301"/>
      <c r="E193" s="301"/>
      <c r="F193" s="302"/>
      <c r="G193" s="303"/>
      <c r="H193" s="304"/>
      <c r="I193" s="304"/>
      <c r="J193" s="297"/>
    </row>
    <row r="194" spans="1:10" s="298" customFormat="1" ht="18.75" customHeight="1" hidden="1" thickBot="1">
      <c r="A194" s="299"/>
      <c r="B194" s="305"/>
      <c r="C194" s="305"/>
      <c r="D194" s="306" t="s">
        <v>78</v>
      </c>
      <c r="E194" s="305"/>
      <c r="F194" s="307"/>
      <c r="G194" s="308"/>
      <c r="H194" s="309">
        <f>SUM(H193:H193)</f>
        <v>0</v>
      </c>
      <c r="I194" s="309">
        <f>SUM(I193:I193)</f>
        <v>0</v>
      </c>
      <c r="J194" s="297" t="e">
        <f>H194-'[5]CDKT'!#REF!-'[5]CDKT'!#REF!</f>
        <v>#REF!</v>
      </c>
    </row>
    <row r="195" spans="1:10" s="298" customFormat="1" ht="15" customHeight="1" hidden="1" thickTop="1">
      <c r="A195" s="299"/>
      <c r="B195" s="310"/>
      <c r="C195" s="311"/>
      <c r="D195" s="311"/>
      <c r="E195" s="311"/>
      <c r="F195" s="311"/>
      <c r="G195" s="311"/>
      <c r="H195" s="311"/>
      <c r="I195" s="311"/>
      <c r="J195" s="297"/>
    </row>
    <row r="196" spans="1:10" s="298" customFormat="1" ht="19.5" customHeight="1" hidden="1">
      <c r="A196" s="291" t="s">
        <v>176</v>
      </c>
      <c r="B196" s="292" t="s">
        <v>177</v>
      </c>
      <c r="C196" s="293"/>
      <c r="D196" s="293"/>
      <c r="E196" s="293"/>
      <c r="F196" s="294"/>
      <c r="G196" s="295"/>
      <c r="H196" s="296">
        <f>H78</f>
        <v>39447</v>
      </c>
      <c r="I196" s="312">
        <f>I184</f>
        <v>39538</v>
      </c>
      <c r="J196" s="297"/>
    </row>
    <row r="197" spans="1:10" s="298" customFormat="1" ht="21.75" customHeight="1" hidden="1">
      <c r="A197" s="299"/>
      <c r="B197" s="300" t="s">
        <v>179</v>
      </c>
      <c r="D197" s="301"/>
      <c r="E197" s="302"/>
      <c r="F197" s="302"/>
      <c r="G197" s="303"/>
      <c r="H197" s="313"/>
      <c r="I197" s="313"/>
      <c r="J197" s="313"/>
    </row>
    <row r="198" spans="1:10" s="298" customFormat="1" ht="19.5" customHeight="1" hidden="1">
      <c r="A198" s="299"/>
      <c r="B198" s="300" t="s">
        <v>180</v>
      </c>
      <c r="D198" s="301"/>
      <c r="E198" s="302"/>
      <c r="F198" s="302"/>
      <c r="G198" s="303"/>
      <c r="H198" s="304"/>
      <c r="I198" s="304"/>
      <c r="J198" s="297"/>
    </row>
    <row r="199" spans="1:10" s="298" customFormat="1" ht="19.5" customHeight="1" hidden="1">
      <c r="A199" s="299"/>
      <c r="B199" s="300" t="s">
        <v>181</v>
      </c>
      <c r="D199" s="301"/>
      <c r="E199" s="302"/>
      <c r="F199" s="302"/>
      <c r="G199" s="303"/>
      <c r="H199" s="304"/>
      <c r="I199" s="304"/>
      <c r="J199" s="297"/>
    </row>
    <row r="200" spans="1:10" s="298" customFormat="1" ht="19.5" customHeight="1" hidden="1">
      <c r="A200" s="299"/>
      <c r="B200" s="300" t="s">
        <v>182</v>
      </c>
      <c r="D200" s="301"/>
      <c r="E200" s="302"/>
      <c r="F200" s="302"/>
      <c r="G200" s="303"/>
      <c r="H200" s="304"/>
      <c r="I200" s="304"/>
      <c r="J200" s="297"/>
    </row>
    <row r="201" spans="1:10" s="298" customFormat="1" ht="19.5" customHeight="1" hidden="1">
      <c r="A201" s="299"/>
      <c r="B201" s="300" t="s">
        <v>183</v>
      </c>
      <c r="D201" s="301"/>
      <c r="E201" s="302"/>
      <c r="F201" s="302"/>
      <c r="G201" s="303"/>
      <c r="H201" s="304"/>
      <c r="I201" s="304"/>
      <c r="J201" s="297"/>
    </row>
    <row r="202" spans="1:10" s="298" customFormat="1" ht="18.75" customHeight="1" hidden="1" thickBot="1">
      <c r="A202" s="314"/>
      <c r="B202" s="305"/>
      <c r="C202" s="305"/>
      <c r="D202" s="306" t="s">
        <v>78</v>
      </c>
      <c r="E202" s="305"/>
      <c r="F202" s="307"/>
      <c r="G202" s="308"/>
      <c r="H202" s="309">
        <f>SUM(H197:H200)</f>
        <v>0</v>
      </c>
      <c r="I202" s="309">
        <f>SUM(I197:I201)</f>
        <v>0</v>
      </c>
      <c r="J202" s="297">
        <f>+'[5]CDKT'!H66-'[5]TM'!H196</f>
        <v>0</v>
      </c>
    </row>
    <row r="203" spans="1:10" s="116" customFormat="1" ht="21.75" customHeight="1" thickTop="1">
      <c r="A203" s="69" t="s">
        <v>184</v>
      </c>
      <c r="B203" s="268" t="s">
        <v>185</v>
      </c>
      <c r="C203" s="108"/>
      <c r="D203" s="108"/>
      <c r="E203" s="108"/>
      <c r="F203" s="269"/>
      <c r="G203" s="270"/>
      <c r="H203" s="76">
        <f>H78</f>
        <v>39447</v>
      </c>
      <c r="I203" s="77">
        <f>I196</f>
        <v>39538</v>
      </c>
      <c r="J203" s="115"/>
    </row>
    <row r="204" spans="1:10" s="116" customFormat="1" ht="3.75" customHeight="1">
      <c r="A204" s="69"/>
      <c r="B204" s="315"/>
      <c r="C204" s="118"/>
      <c r="D204" s="118"/>
      <c r="E204" s="118"/>
      <c r="F204" s="288"/>
      <c r="G204" s="289"/>
      <c r="H204" s="316"/>
      <c r="I204" s="316"/>
      <c r="J204" s="115"/>
    </row>
    <row r="205" spans="1:10" s="116" customFormat="1" ht="19.5" customHeight="1">
      <c r="A205" s="69"/>
      <c r="B205" s="317" t="s">
        <v>186</v>
      </c>
      <c r="C205" s="118"/>
      <c r="D205" s="118"/>
      <c r="E205" s="118"/>
      <c r="F205" s="288"/>
      <c r="G205" s="289"/>
      <c r="H205" s="115">
        <v>26286563</v>
      </c>
      <c r="I205" s="90">
        <v>286563</v>
      </c>
      <c r="J205" s="115"/>
    </row>
    <row r="206" spans="1:10" s="116" customFormat="1" ht="19.5" customHeight="1">
      <c r="A206" s="286"/>
      <c r="B206" s="287" t="s">
        <v>187</v>
      </c>
      <c r="C206" s="117"/>
      <c r="D206" s="118"/>
      <c r="E206" s="118"/>
      <c r="F206" s="288"/>
      <c r="G206" s="289"/>
      <c r="H206" s="121">
        <v>66944010</v>
      </c>
      <c r="I206" s="121">
        <v>89332596</v>
      </c>
      <c r="J206" s="121"/>
    </row>
    <row r="207" spans="1:10" s="116" customFormat="1" ht="19.5" customHeight="1">
      <c r="A207" s="286"/>
      <c r="B207" s="287" t="s">
        <v>188</v>
      </c>
      <c r="C207" s="117"/>
      <c r="D207" s="118"/>
      <c r="E207" s="118"/>
      <c r="F207" s="288"/>
      <c r="G207" s="289"/>
      <c r="H207" s="121"/>
      <c r="I207" s="121"/>
      <c r="J207" s="115"/>
    </row>
    <row r="208" spans="1:10" s="116" customFormat="1" ht="19.5" customHeight="1">
      <c r="A208" s="286"/>
      <c r="B208" s="287" t="s">
        <v>189</v>
      </c>
      <c r="C208" s="117"/>
      <c r="D208" s="118"/>
      <c r="E208" s="118"/>
      <c r="F208" s="288"/>
      <c r="G208" s="289"/>
      <c r="H208" s="121">
        <v>0</v>
      </c>
      <c r="I208" s="121"/>
      <c r="J208" s="115"/>
    </row>
    <row r="209" spans="1:10" s="116" customFormat="1" ht="19.5" customHeight="1">
      <c r="A209" s="286"/>
      <c r="B209" s="287" t="s">
        <v>190</v>
      </c>
      <c r="C209" s="117"/>
      <c r="D209" s="118"/>
      <c r="E209" s="118"/>
      <c r="F209" s="288"/>
      <c r="G209" s="289"/>
      <c r="H209" s="121">
        <v>200020439</v>
      </c>
      <c r="I209" s="121">
        <v>200020439</v>
      </c>
      <c r="J209" s="115"/>
    </row>
    <row r="210" spans="1:10" s="116" customFormat="1" ht="19.5" customHeight="1">
      <c r="A210" s="286"/>
      <c r="B210" s="287" t="s">
        <v>191</v>
      </c>
      <c r="C210" s="117"/>
      <c r="D210" s="118"/>
      <c r="E210" s="118"/>
      <c r="F210" s="288"/>
      <c r="G210" s="289"/>
      <c r="H210" s="121">
        <v>1000000000</v>
      </c>
      <c r="I210" s="121"/>
      <c r="J210" s="115"/>
    </row>
    <row r="211" spans="1:10" s="116" customFormat="1" ht="19.5" customHeight="1">
      <c r="A211" s="286"/>
      <c r="B211" s="287" t="s">
        <v>192</v>
      </c>
      <c r="C211" s="117"/>
      <c r="D211" s="118"/>
      <c r="E211" s="118"/>
      <c r="F211" s="288"/>
      <c r="G211" s="289"/>
      <c r="H211" s="121">
        <v>1000000000</v>
      </c>
      <c r="I211" s="121"/>
      <c r="J211" s="115"/>
    </row>
    <row r="212" spans="1:10" s="116" customFormat="1" ht="19.5" customHeight="1">
      <c r="A212" s="286"/>
      <c r="B212" s="287" t="s">
        <v>193</v>
      </c>
      <c r="C212" s="117"/>
      <c r="D212" s="118"/>
      <c r="E212" s="118"/>
      <c r="F212" s="288"/>
      <c r="G212" s="289"/>
      <c r="H212" s="121">
        <v>300000000</v>
      </c>
      <c r="I212" s="121"/>
      <c r="J212" s="115"/>
    </row>
    <row r="213" spans="1:10" s="116" customFormat="1" ht="19.5" customHeight="1">
      <c r="A213" s="286"/>
      <c r="B213" s="287" t="s">
        <v>194</v>
      </c>
      <c r="C213" s="117"/>
      <c r="D213" s="118"/>
      <c r="E213" s="118"/>
      <c r="F213" s="288"/>
      <c r="G213" s="289"/>
      <c r="H213" s="121">
        <v>1000000000</v>
      </c>
      <c r="I213" s="121"/>
      <c r="J213" s="115"/>
    </row>
    <row r="214" spans="1:10" s="116" customFormat="1" ht="19.5" customHeight="1">
      <c r="A214" s="286"/>
      <c r="B214" s="287" t="s">
        <v>195</v>
      </c>
      <c r="C214" s="117"/>
      <c r="D214" s="118"/>
      <c r="E214" s="118"/>
      <c r="F214" s="288"/>
      <c r="G214" s="289"/>
      <c r="H214" s="121">
        <v>800000000</v>
      </c>
      <c r="I214" s="121"/>
      <c r="J214" s="115"/>
    </row>
    <row r="215" spans="1:10" s="116" customFormat="1" ht="19.5" customHeight="1">
      <c r="A215" s="286"/>
      <c r="B215" s="287" t="s">
        <v>196</v>
      </c>
      <c r="D215" s="318"/>
      <c r="E215" s="319"/>
      <c r="F215" s="284"/>
      <c r="G215" s="320"/>
      <c r="H215" s="285">
        <v>1000000000</v>
      </c>
      <c r="I215" s="285"/>
      <c r="J215" s="115"/>
    </row>
    <row r="216" spans="1:10" s="116" customFormat="1" ht="19.5" customHeight="1">
      <c r="A216" s="286"/>
      <c r="B216" s="287" t="s">
        <v>197</v>
      </c>
      <c r="D216" s="318"/>
      <c r="E216" s="319"/>
      <c r="F216" s="284"/>
      <c r="G216" s="320"/>
      <c r="H216" s="285">
        <v>1400000000</v>
      </c>
      <c r="I216" s="115"/>
      <c r="J216" s="115"/>
    </row>
    <row r="217" spans="1:10" s="116" customFormat="1" ht="19.5" customHeight="1">
      <c r="A217" s="286"/>
      <c r="B217" s="287" t="s">
        <v>198</v>
      </c>
      <c r="D217" s="318"/>
      <c r="E217" s="319"/>
      <c r="F217" s="284"/>
      <c r="G217" s="320"/>
      <c r="H217" s="285">
        <v>158492454</v>
      </c>
      <c r="I217" s="115">
        <v>158492454</v>
      </c>
      <c r="J217" s="115"/>
    </row>
    <row r="218" spans="1:10" s="116" customFormat="1" ht="19.5" customHeight="1">
      <c r="A218" s="286"/>
      <c r="B218" s="287" t="s">
        <v>199</v>
      </c>
      <c r="D218" s="318"/>
      <c r="E218" s="319"/>
      <c r="F218" s="284"/>
      <c r="G218" s="320"/>
      <c r="H218" s="285">
        <v>38398909</v>
      </c>
      <c r="I218" s="115">
        <f>SUM(I219:I223)</f>
        <v>39012335</v>
      </c>
      <c r="J218" s="115"/>
    </row>
    <row r="219" spans="1:10" s="116" customFormat="1" ht="19.5" customHeight="1">
      <c r="A219" s="286"/>
      <c r="B219" s="287"/>
      <c r="D219" s="318" t="s">
        <v>200</v>
      </c>
      <c r="E219" s="319"/>
      <c r="F219" s="284"/>
      <c r="G219" s="320"/>
      <c r="H219" s="285"/>
      <c r="I219" s="115">
        <v>1240092</v>
      </c>
      <c r="J219" s="115"/>
    </row>
    <row r="220" spans="1:10" s="116" customFormat="1" ht="19.5" customHeight="1">
      <c r="A220" s="286"/>
      <c r="B220" s="287"/>
      <c r="D220" s="318" t="s">
        <v>201</v>
      </c>
      <c r="E220" s="319"/>
      <c r="F220" s="284"/>
      <c r="G220" s="320"/>
      <c r="H220" s="285"/>
      <c r="I220" s="115">
        <v>50000</v>
      </c>
      <c r="J220" s="115"/>
    </row>
    <row r="221" spans="1:10" s="116" customFormat="1" ht="19.5" customHeight="1">
      <c r="A221" s="286"/>
      <c r="B221" s="287"/>
      <c r="D221" s="318" t="s">
        <v>202</v>
      </c>
      <c r="E221" s="319"/>
      <c r="F221" s="284"/>
      <c r="G221" s="320"/>
      <c r="H221" s="285"/>
      <c r="I221" s="115">
        <v>325910</v>
      </c>
      <c r="J221" s="115"/>
    </row>
    <row r="222" spans="1:10" s="116" customFormat="1" ht="19.5" customHeight="1">
      <c r="A222" s="286"/>
      <c r="B222" s="287"/>
      <c r="D222" s="318" t="s">
        <v>203</v>
      </c>
      <c r="E222" s="319"/>
      <c r="F222" s="284"/>
      <c r="G222" s="320"/>
      <c r="H222" s="285"/>
      <c r="I222" s="115">
        <v>14000</v>
      </c>
      <c r="J222" s="115"/>
    </row>
    <row r="223" spans="1:10" s="116" customFormat="1" ht="19.5" customHeight="1">
      <c r="A223" s="286"/>
      <c r="B223" s="287"/>
      <c r="D223" s="318" t="s">
        <v>204</v>
      </c>
      <c r="E223" s="319"/>
      <c r="F223" s="284"/>
      <c r="G223" s="320"/>
      <c r="H223" s="285"/>
      <c r="I223" s="115">
        <v>37382333</v>
      </c>
      <c r="J223" s="115"/>
    </row>
    <row r="224" spans="1:10" s="116" customFormat="1" ht="19.5" customHeight="1">
      <c r="A224" s="286"/>
      <c r="B224" s="287" t="s">
        <v>205</v>
      </c>
      <c r="D224" s="318"/>
      <c r="E224" s="319"/>
      <c r="F224" s="284"/>
      <c r="G224" s="320"/>
      <c r="H224" s="285">
        <v>65288000</v>
      </c>
      <c r="I224" s="115">
        <v>65288000</v>
      </c>
      <c r="J224" s="115"/>
    </row>
    <row r="225" spans="1:10" s="175" customFormat="1" ht="19.5" customHeight="1">
      <c r="A225" s="321"/>
      <c r="B225" s="318"/>
      <c r="C225" s="322" t="s">
        <v>206</v>
      </c>
      <c r="D225" s="318"/>
      <c r="E225" s="319"/>
      <c r="F225" s="284"/>
      <c r="G225" s="320"/>
      <c r="H225" s="323">
        <v>1238000</v>
      </c>
      <c r="I225" s="282">
        <v>1238000</v>
      </c>
      <c r="J225" s="282"/>
    </row>
    <row r="226" spans="1:10" s="175" customFormat="1" ht="19.5" customHeight="1">
      <c r="A226" s="321"/>
      <c r="B226" s="318"/>
      <c r="C226" s="322" t="s">
        <v>207</v>
      </c>
      <c r="D226" s="318"/>
      <c r="E226" s="319"/>
      <c r="F226" s="284"/>
      <c r="G226" s="320"/>
      <c r="H226" s="323">
        <v>64050000</v>
      </c>
      <c r="I226" s="282">
        <v>64050000</v>
      </c>
      <c r="J226" s="282">
        <f>I227-552432387</f>
        <v>0</v>
      </c>
    </row>
    <row r="227" spans="1:10" s="116" customFormat="1" ht="26.25" customHeight="1" thickBot="1">
      <c r="A227" s="286"/>
      <c r="B227" s="272"/>
      <c r="C227" s="272"/>
      <c r="D227" s="273" t="s">
        <v>78</v>
      </c>
      <c r="E227" s="272"/>
      <c r="F227" s="274"/>
      <c r="G227" s="275"/>
      <c r="H227" s="276">
        <f>SUM(H205:H224)</f>
        <v>7055430375</v>
      </c>
      <c r="I227" s="276">
        <f>SUM(I205:I218)+I224</f>
        <v>552432387</v>
      </c>
      <c r="J227" s="90">
        <v>1240092</v>
      </c>
    </row>
    <row r="228" spans="1:10" s="116" customFormat="1" ht="15" customHeight="1" thickTop="1">
      <c r="A228" s="286"/>
      <c r="B228" s="79"/>
      <c r="C228" s="118"/>
      <c r="D228" s="118"/>
      <c r="E228" s="118"/>
      <c r="F228" s="288"/>
      <c r="G228" s="289"/>
      <c r="H228" s="285"/>
      <c r="I228" s="285"/>
      <c r="J228" s="115">
        <v>50000</v>
      </c>
    </row>
    <row r="229" spans="1:10" s="116" customFormat="1" ht="19.5" customHeight="1">
      <c r="A229" s="824" t="s">
        <v>208</v>
      </c>
      <c r="B229" s="825"/>
      <c r="C229" s="825"/>
      <c r="D229" s="825"/>
      <c r="E229" s="825"/>
      <c r="F229" s="269"/>
      <c r="G229" s="270"/>
      <c r="H229" s="76">
        <f>H78</f>
        <v>39447</v>
      </c>
      <c r="I229" s="77">
        <f>I203</f>
        <v>39538</v>
      </c>
      <c r="J229" s="115">
        <v>325910</v>
      </c>
    </row>
    <row r="230" spans="1:10" s="116" customFormat="1" ht="17.25" customHeight="1">
      <c r="A230" s="324"/>
      <c r="B230" s="287" t="s">
        <v>209</v>
      </c>
      <c r="D230" s="118"/>
      <c r="E230" s="118"/>
      <c r="F230" s="288"/>
      <c r="G230" s="289"/>
      <c r="H230" s="285">
        <f>SUM(H231:H234)</f>
        <v>3816639000</v>
      </c>
      <c r="I230" s="285">
        <f>SUM(I231:I234)</f>
        <v>11435779618</v>
      </c>
      <c r="J230" s="115">
        <v>14000</v>
      </c>
    </row>
    <row r="231" spans="1:10" s="175" customFormat="1" ht="17.25" customHeight="1">
      <c r="A231" s="321"/>
      <c r="B231" s="318"/>
      <c r="C231" s="322" t="s">
        <v>210</v>
      </c>
      <c r="D231" s="319"/>
      <c r="E231" s="319"/>
      <c r="F231" s="284"/>
      <c r="G231" s="320"/>
      <c r="H231" s="323">
        <v>3408000000</v>
      </c>
      <c r="I231" s="323">
        <v>3334000000</v>
      </c>
      <c r="J231" s="282">
        <v>37382333</v>
      </c>
    </row>
    <row r="232" spans="1:10" s="175" customFormat="1" ht="17.25" customHeight="1">
      <c r="A232" s="321"/>
      <c r="B232" s="318"/>
      <c r="C232" s="283" t="s">
        <v>211</v>
      </c>
      <c r="D232" s="319"/>
      <c r="E232" s="319"/>
      <c r="F232" s="284"/>
      <c r="G232" s="320"/>
      <c r="H232" s="323">
        <v>206975000</v>
      </c>
      <c r="I232" s="323">
        <v>180139218</v>
      </c>
      <c r="J232" s="282"/>
    </row>
    <row r="233" spans="1:10" s="175" customFormat="1" ht="17.25" customHeight="1">
      <c r="A233" s="321"/>
      <c r="B233" s="318"/>
      <c r="C233" s="283" t="s">
        <v>212</v>
      </c>
      <c r="D233" s="319"/>
      <c r="E233" s="319"/>
      <c r="F233" s="284"/>
      <c r="G233" s="320"/>
      <c r="H233" s="323">
        <v>201664000</v>
      </c>
      <c r="I233" s="323">
        <v>183328000</v>
      </c>
      <c r="J233" s="282"/>
    </row>
    <row r="234" spans="1:10" s="175" customFormat="1" ht="17.25" customHeight="1">
      <c r="A234" s="321"/>
      <c r="B234" s="318"/>
      <c r="C234" s="283" t="s">
        <v>213</v>
      </c>
      <c r="D234" s="319"/>
      <c r="E234" s="319"/>
      <c r="F234" s="284"/>
      <c r="G234" s="320"/>
      <c r="H234" s="323"/>
      <c r="I234" s="323">
        <v>7738312400</v>
      </c>
      <c r="J234" s="282"/>
    </row>
    <row r="235" spans="1:10" s="116" customFormat="1" ht="17.25" customHeight="1">
      <c r="A235" s="286"/>
      <c r="B235" s="287" t="s">
        <v>214</v>
      </c>
      <c r="D235" s="118"/>
      <c r="E235" s="118"/>
      <c r="F235" s="288"/>
      <c r="G235" s="289"/>
      <c r="H235" s="285">
        <f>SUM(H236:H236)</f>
        <v>0</v>
      </c>
      <c r="I235" s="285">
        <f>SUM(I236:I236)</f>
        <v>0</v>
      </c>
      <c r="J235" s="115"/>
    </row>
    <row r="236" spans="1:10" s="175" customFormat="1" ht="17.25" customHeight="1">
      <c r="A236" s="321"/>
      <c r="B236" s="318"/>
      <c r="C236" s="322" t="s">
        <v>215</v>
      </c>
      <c r="D236" s="319"/>
      <c r="E236" s="319"/>
      <c r="F236" s="284"/>
      <c r="G236" s="320"/>
      <c r="H236" s="323"/>
      <c r="I236" s="323"/>
      <c r="J236" s="282"/>
    </row>
    <row r="237" spans="1:10" s="116" customFormat="1" ht="21" customHeight="1" thickBot="1">
      <c r="A237" s="286"/>
      <c r="B237" s="272"/>
      <c r="C237" s="272"/>
      <c r="D237" s="273" t="s">
        <v>78</v>
      </c>
      <c r="E237" s="272"/>
      <c r="F237" s="274"/>
      <c r="G237" s="275"/>
      <c r="H237" s="276">
        <f>+H230+H235</f>
        <v>3816639000</v>
      </c>
      <c r="I237" s="276">
        <f>+I230+I235</f>
        <v>11435779618</v>
      </c>
      <c r="J237" s="115">
        <f>+'[5]CDKT'!H74-'[5]TM'!H227</f>
        <v>0</v>
      </c>
    </row>
    <row r="238" spans="1:10" s="116" customFormat="1" ht="12" customHeight="1" thickTop="1">
      <c r="A238" s="286"/>
      <c r="B238" s="79"/>
      <c r="C238" s="118"/>
      <c r="D238" s="118"/>
      <c r="E238" s="118"/>
      <c r="F238" s="288"/>
      <c r="G238" s="289"/>
      <c r="H238" s="285"/>
      <c r="I238" s="285"/>
      <c r="J238" s="115"/>
    </row>
    <row r="239" spans="1:10" s="116" customFormat="1" ht="79.5" customHeight="1" hidden="1">
      <c r="A239" s="286"/>
      <c r="B239" s="852" t="s">
        <v>216</v>
      </c>
      <c r="C239" s="852"/>
      <c r="D239" s="852"/>
      <c r="E239" s="852"/>
      <c r="F239" s="852"/>
      <c r="G239" s="852"/>
      <c r="H239" s="852"/>
      <c r="I239" s="852"/>
      <c r="J239" s="115"/>
    </row>
    <row r="240" spans="1:10" s="116" customFormat="1" ht="21.75" customHeight="1">
      <c r="A240" s="69" t="s">
        <v>217</v>
      </c>
      <c r="B240" s="315" t="s">
        <v>218</v>
      </c>
      <c r="C240" s="118"/>
      <c r="D240" s="118"/>
      <c r="E240" s="118"/>
      <c r="F240" s="284"/>
      <c r="G240" s="289"/>
      <c r="H240" s="285"/>
      <c r="I240" s="285"/>
      <c r="J240" s="115"/>
    </row>
    <row r="241" spans="1:10" s="116" customFormat="1" ht="21.75" customHeight="1">
      <c r="A241" s="325" t="s">
        <v>219</v>
      </c>
      <c r="B241" s="326" t="s">
        <v>220</v>
      </c>
      <c r="D241" s="118"/>
      <c r="E241" s="118"/>
      <c r="F241" s="284"/>
      <c r="G241" s="289"/>
      <c r="H241" s="285"/>
      <c r="I241" s="285"/>
      <c r="J241" s="115"/>
    </row>
    <row r="242" spans="1:12" s="116" customFormat="1" ht="36" customHeight="1">
      <c r="A242" s="822" t="s">
        <v>221</v>
      </c>
      <c r="B242" s="822"/>
      <c r="C242" s="822"/>
      <c r="D242" s="822"/>
      <c r="E242" s="327" t="s">
        <v>222</v>
      </c>
      <c r="F242" s="328" t="s">
        <v>223</v>
      </c>
      <c r="G242" s="328" t="s">
        <v>224</v>
      </c>
      <c r="H242" s="328" t="s">
        <v>225</v>
      </c>
      <c r="I242" s="328" t="s">
        <v>226</v>
      </c>
      <c r="J242" s="202"/>
      <c r="K242" s="115"/>
      <c r="L242" s="79"/>
    </row>
    <row r="243" spans="1:10" s="116" customFormat="1" ht="21" customHeight="1">
      <c r="A243" s="329" t="s">
        <v>227</v>
      </c>
      <c r="B243" s="330"/>
      <c r="C243" s="331"/>
      <c r="D243" s="331"/>
      <c r="E243" s="332">
        <v>20000000000</v>
      </c>
      <c r="F243" s="332">
        <v>9742977840</v>
      </c>
      <c r="G243" s="333">
        <v>2201330760</v>
      </c>
      <c r="H243" s="333">
        <v>717578266</v>
      </c>
      <c r="I243" s="333">
        <v>755776341</v>
      </c>
      <c r="J243" s="115"/>
    </row>
    <row r="244" spans="1:10" s="116" customFormat="1" ht="19.5" customHeight="1">
      <c r="A244" s="173" t="s">
        <v>228</v>
      </c>
      <c r="C244" s="118"/>
      <c r="D244" s="118"/>
      <c r="E244" s="334"/>
      <c r="F244" s="334"/>
      <c r="G244" s="335"/>
      <c r="H244" s="335"/>
      <c r="I244" s="335">
        <v>90426772</v>
      </c>
      <c r="J244" s="288"/>
    </row>
    <row r="245" spans="1:10" s="116" customFormat="1" ht="19.5" customHeight="1" hidden="1">
      <c r="A245" s="173"/>
      <c r="C245" s="118"/>
      <c r="D245" s="118"/>
      <c r="E245" s="195"/>
      <c r="F245" s="195"/>
      <c r="G245" s="336"/>
      <c r="H245" s="336"/>
      <c r="I245" s="336"/>
      <c r="J245" s="115"/>
    </row>
    <row r="246" spans="1:10" s="116" customFormat="1" ht="19.5" customHeight="1" hidden="1">
      <c r="A246" s="337"/>
      <c r="B246" s="118"/>
      <c r="C246" s="118"/>
      <c r="D246" s="117"/>
      <c r="E246" s="290"/>
      <c r="F246" s="290"/>
      <c r="G246" s="290"/>
      <c r="H246" s="290"/>
      <c r="I246" s="290"/>
      <c r="J246" s="115"/>
    </row>
    <row r="247" spans="1:10" s="116" customFormat="1" ht="19.5" customHeight="1">
      <c r="A247" s="823" t="s">
        <v>229</v>
      </c>
      <c r="B247" s="823"/>
      <c r="C247" s="823"/>
      <c r="D247" s="823"/>
      <c r="E247" s="195">
        <f>13201370000+1075000000</f>
        <v>14276370000</v>
      </c>
      <c r="F247" s="195">
        <v>17108984500</v>
      </c>
      <c r="G247" s="290"/>
      <c r="H247" s="290"/>
      <c r="I247" s="290"/>
      <c r="J247" s="115"/>
    </row>
    <row r="248" spans="1:10" s="116" customFormat="1" ht="19.5" customHeight="1">
      <c r="A248" s="173" t="s">
        <v>230</v>
      </c>
      <c r="B248" s="338"/>
      <c r="C248" s="338"/>
      <c r="D248" s="338"/>
      <c r="E248" s="195"/>
      <c r="F248" s="290"/>
      <c r="G248" s="290"/>
      <c r="H248" s="290"/>
      <c r="I248" s="195">
        <f>'[4]KQKD-QI'!G30</f>
        <v>1155050765</v>
      </c>
      <c r="J248" s="115"/>
    </row>
    <row r="249" spans="1:10" s="116" customFormat="1" ht="18.75" customHeight="1" hidden="1">
      <c r="A249" s="173" t="s">
        <v>231</v>
      </c>
      <c r="B249" s="173"/>
      <c r="C249" s="173"/>
      <c r="D249" s="173"/>
      <c r="E249" s="195"/>
      <c r="F249" s="195"/>
      <c r="G249" s="195"/>
      <c r="H249" s="339">
        <f>G249</f>
        <v>0</v>
      </c>
      <c r="I249" s="339"/>
      <c r="J249" s="115"/>
    </row>
    <row r="250" spans="1:10" s="116" customFormat="1" ht="18.75" customHeight="1" hidden="1">
      <c r="A250" s="173" t="s">
        <v>232</v>
      </c>
      <c r="B250" s="173"/>
      <c r="C250" s="173"/>
      <c r="D250" s="173"/>
      <c r="E250" s="195"/>
      <c r="F250" s="195"/>
      <c r="G250" s="339"/>
      <c r="H250" s="339"/>
      <c r="I250" s="339"/>
      <c r="J250" s="115"/>
    </row>
    <row r="251" spans="1:10" s="116" customFormat="1" ht="18.75" customHeight="1">
      <c r="A251" s="173" t="s">
        <v>233</v>
      </c>
      <c r="B251" s="173"/>
      <c r="C251" s="173"/>
      <c r="D251" s="173"/>
      <c r="E251" s="195"/>
      <c r="F251" s="195">
        <v>500000000</v>
      </c>
      <c r="G251" s="339"/>
      <c r="H251" s="339"/>
      <c r="I251" s="339"/>
      <c r="J251" s="115"/>
    </row>
    <row r="252" spans="1:10" s="79" customFormat="1" ht="21" customHeight="1" thickBot="1">
      <c r="A252" s="340" t="s">
        <v>234</v>
      </c>
      <c r="B252" s="341"/>
      <c r="C252" s="341"/>
      <c r="D252" s="341"/>
      <c r="E252" s="342">
        <f>E243+E247</f>
        <v>34276370000</v>
      </c>
      <c r="F252" s="343">
        <f>F243-F251+F247</f>
        <v>26351962340</v>
      </c>
      <c r="G252" s="343">
        <f>SUM(G243:G250)</f>
        <v>2201330760</v>
      </c>
      <c r="H252" s="343">
        <f>SUM(H243:H250)</f>
        <v>717578266</v>
      </c>
      <c r="I252" s="343">
        <f>SUM(I243:I250)</f>
        <v>2001253878</v>
      </c>
      <c r="J252" s="344"/>
    </row>
    <row r="253" spans="1:10" s="350" customFormat="1" ht="15" customHeight="1" thickTop="1">
      <c r="A253" s="345"/>
      <c r="B253" s="346"/>
      <c r="C253" s="346"/>
      <c r="D253" s="346"/>
      <c r="E253" s="346"/>
      <c r="F253" s="347"/>
      <c r="G253" s="348"/>
      <c r="H253" s="348"/>
      <c r="I253" s="115"/>
      <c r="J253" s="349"/>
    </row>
    <row r="254" spans="1:11" s="350" customFormat="1" ht="21.75" customHeight="1">
      <c r="A254" s="325" t="s">
        <v>235</v>
      </c>
      <c r="B254" s="326" t="s">
        <v>236</v>
      </c>
      <c r="D254" s="118"/>
      <c r="E254" s="118"/>
      <c r="G254" s="351"/>
      <c r="H254" s="352">
        <f>$H$78</f>
        <v>39447</v>
      </c>
      <c r="I254" s="77">
        <f>I203</f>
        <v>39538</v>
      </c>
      <c r="J254" s="90"/>
      <c r="K254" s="353"/>
    </row>
    <row r="255" spans="1:11" s="164" customFormat="1" ht="3.75" customHeight="1">
      <c r="A255" s="354"/>
      <c r="B255" s="355"/>
      <c r="C255" s="355"/>
      <c r="D255" s="355"/>
      <c r="E255" s="355"/>
      <c r="F255" s="356"/>
      <c r="G255" s="356"/>
      <c r="H255" s="356"/>
      <c r="I255" s="356"/>
      <c r="J255" s="90"/>
      <c r="K255" s="357"/>
    </row>
    <row r="256" spans="2:11" s="350" customFormat="1" ht="19.5" customHeight="1">
      <c r="B256" s="118" t="s">
        <v>237</v>
      </c>
      <c r="C256" s="118"/>
      <c r="D256" s="118"/>
      <c r="E256" s="118"/>
      <c r="F256" s="358"/>
      <c r="G256" s="358"/>
      <c r="H256" s="358">
        <f>'[5]CDKT'!H78</f>
        <v>20000000000</v>
      </c>
      <c r="I256" s="358">
        <v>47085354500</v>
      </c>
      <c r="J256" s="90"/>
      <c r="K256" s="353"/>
    </row>
    <row r="257" spans="2:11" s="350" customFormat="1" ht="21" customHeight="1" thickBot="1">
      <c r="B257" s="359"/>
      <c r="C257" s="359"/>
      <c r="D257" s="359" t="s">
        <v>78</v>
      </c>
      <c r="E257" s="359"/>
      <c r="F257" s="360"/>
      <c r="G257" s="360"/>
      <c r="H257" s="360">
        <f>SUM(H256:H256)</f>
        <v>20000000000</v>
      </c>
      <c r="I257" s="360">
        <f>SUM(I256:I256)</f>
        <v>47085354500</v>
      </c>
      <c r="J257" s="90"/>
      <c r="K257" s="353"/>
    </row>
    <row r="258" spans="1:11" s="350" customFormat="1" ht="9.75" customHeight="1" thickTop="1">
      <c r="A258" s="119"/>
      <c r="B258" s="361"/>
      <c r="C258" s="361"/>
      <c r="D258" s="361"/>
      <c r="E258" s="361"/>
      <c r="F258" s="361"/>
      <c r="G258" s="361"/>
      <c r="H258" s="361"/>
      <c r="I258" s="361"/>
      <c r="J258" s="90"/>
      <c r="K258" s="353"/>
    </row>
    <row r="259" spans="1:11" s="351" customFormat="1" ht="30" customHeight="1">
      <c r="A259" s="362" t="s">
        <v>238</v>
      </c>
      <c r="B259" s="832" t="s">
        <v>239</v>
      </c>
      <c r="C259" s="833"/>
      <c r="D259" s="833"/>
      <c r="E259" s="833"/>
      <c r="F259" s="833"/>
      <c r="G259" s="833"/>
      <c r="H259" s="363">
        <f>$H$78</f>
        <v>39447</v>
      </c>
      <c r="I259" s="364">
        <f>I254</f>
        <v>39538</v>
      </c>
      <c r="J259" s="365"/>
      <c r="K259" s="366"/>
    </row>
    <row r="260" spans="1:11" s="351" customFormat="1" ht="3.75" customHeight="1">
      <c r="A260" s="367"/>
      <c r="B260" s="368"/>
      <c r="C260" s="369"/>
      <c r="D260" s="369"/>
      <c r="E260" s="369"/>
      <c r="F260" s="369"/>
      <c r="G260" s="369"/>
      <c r="H260" s="370"/>
      <c r="I260" s="370"/>
      <c r="J260" s="365"/>
      <c r="K260" s="366"/>
    </row>
    <row r="261" spans="1:11" s="164" customFormat="1" ht="18" customHeight="1">
      <c r="A261" s="118"/>
      <c r="B261" s="287" t="s">
        <v>240</v>
      </c>
      <c r="C261" s="326"/>
      <c r="D261" s="118"/>
      <c r="E261" s="118"/>
      <c r="F261" s="371"/>
      <c r="G261" s="371"/>
      <c r="H261" s="372">
        <v>20000000000</v>
      </c>
      <c r="I261" s="372">
        <f>I262+I263</f>
        <v>34276370000</v>
      </c>
      <c r="J261" s="90"/>
      <c r="K261" s="357"/>
    </row>
    <row r="262" spans="1:11" s="351" customFormat="1" ht="18" customHeight="1">
      <c r="A262" s="346"/>
      <c r="B262" s="373"/>
      <c r="C262" s="374" t="s">
        <v>241</v>
      </c>
      <c r="D262" s="375"/>
      <c r="E262" s="376"/>
      <c r="F262" s="377"/>
      <c r="G262" s="377"/>
      <c r="H262" s="378">
        <v>20000000000</v>
      </c>
      <c r="I262" s="378">
        <v>20000000000</v>
      </c>
      <c r="J262" s="365"/>
      <c r="K262" s="366"/>
    </row>
    <row r="263" spans="1:11" s="351" customFormat="1" ht="18" customHeight="1">
      <c r="A263" s="346"/>
      <c r="B263" s="373"/>
      <c r="C263" s="374" t="s">
        <v>242</v>
      </c>
      <c r="D263" s="375"/>
      <c r="E263" s="376"/>
      <c r="F263" s="377"/>
      <c r="G263" s="377"/>
      <c r="H263" s="378"/>
      <c r="I263" s="378">
        <f>E247</f>
        <v>14276370000</v>
      </c>
      <c r="J263" s="365"/>
      <c r="K263" s="366"/>
    </row>
    <row r="264" spans="1:11" s="351" customFormat="1" ht="18" customHeight="1">
      <c r="A264" s="346"/>
      <c r="B264" s="346"/>
      <c r="C264" s="374" t="s">
        <v>243</v>
      </c>
      <c r="D264" s="375"/>
      <c r="E264" s="376"/>
      <c r="F264" s="377"/>
      <c r="G264" s="377"/>
      <c r="H264" s="378">
        <v>20000000000</v>
      </c>
      <c r="I264" s="379">
        <f>I262+I263</f>
        <v>34276370000</v>
      </c>
      <c r="J264" s="365"/>
      <c r="K264" s="366"/>
    </row>
    <row r="265" spans="1:11" s="350" customFormat="1" ht="18" customHeight="1">
      <c r="A265" s="346"/>
      <c r="B265" s="380" t="s">
        <v>244</v>
      </c>
      <c r="C265" s="326"/>
      <c r="D265" s="346"/>
      <c r="E265" s="346"/>
      <c r="F265" s="381"/>
      <c r="G265" s="381"/>
      <c r="H265" s="382">
        <v>1600000000</v>
      </c>
      <c r="I265" s="382"/>
      <c r="J265" s="90"/>
      <c r="K265" s="353"/>
    </row>
    <row r="266" spans="1:11" s="350" customFormat="1" ht="3.75" customHeight="1" thickBot="1">
      <c r="A266" s="383"/>
      <c r="B266" s="834"/>
      <c r="C266" s="834"/>
      <c r="D266" s="834"/>
      <c r="E266" s="834"/>
      <c r="F266" s="834"/>
      <c r="G266" s="834"/>
      <c r="H266" s="834"/>
      <c r="I266" s="835"/>
      <c r="J266" s="90"/>
      <c r="K266" s="353"/>
    </row>
    <row r="267" spans="1:11" s="350" customFormat="1" ht="19.5" customHeight="1" hidden="1" thickTop="1">
      <c r="A267" s="383"/>
      <c r="B267" s="384"/>
      <c r="C267" s="384"/>
      <c r="D267" s="384"/>
      <c r="E267" s="384"/>
      <c r="F267" s="384"/>
      <c r="G267" s="384"/>
      <c r="H267" s="384"/>
      <c r="I267" s="385"/>
      <c r="J267" s="90"/>
      <c r="K267" s="353"/>
    </row>
    <row r="268" spans="1:11" s="350" customFormat="1" ht="19.5" customHeight="1" hidden="1">
      <c r="A268" s="362" t="s">
        <v>238</v>
      </c>
      <c r="B268" s="836" t="s">
        <v>245</v>
      </c>
      <c r="C268" s="821"/>
      <c r="D268" s="821"/>
      <c r="E268" s="821"/>
      <c r="F268" s="821"/>
      <c r="G268" s="821"/>
      <c r="H268" s="821"/>
      <c r="I268" s="385"/>
      <c r="J268" s="90"/>
      <c r="K268" s="353"/>
    </row>
    <row r="269" spans="1:11" s="350" customFormat="1" ht="13.5" customHeight="1" hidden="1">
      <c r="A269" s="383"/>
      <c r="B269" s="384"/>
      <c r="C269" s="384"/>
      <c r="D269" s="384"/>
      <c r="E269" s="384"/>
      <c r="F269" s="384"/>
      <c r="G269" s="384"/>
      <c r="H269" s="384"/>
      <c r="I269" s="385"/>
      <c r="J269" s="90"/>
      <c r="K269" s="353"/>
    </row>
    <row r="270" spans="1:9" s="351" customFormat="1" ht="21.75" customHeight="1" hidden="1">
      <c r="A270" s="362" t="s">
        <v>246</v>
      </c>
      <c r="B270" s="830" t="s">
        <v>247</v>
      </c>
      <c r="C270" s="831"/>
      <c r="D270" s="831"/>
      <c r="E270" s="831"/>
      <c r="F270" s="831"/>
      <c r="G270" s="831"/>
      <c r="H270" s="388" t="s">
        <v>248</v>
      </c>
      <c r="I270" s="389">
        <v>0.15</v>
      </c>
    </row>
    <row r="271" spans="1:9" s="351" customFormat="1" ht="21.75" customHeight="1" hidden="1">
      <c r="A271" s="362"/>
      <c r="B271" s="386"/>
      <c r="C271" s="387"/>
      <c r="D271" s="387"/>
      <c r="E271" s="387"/>
      <c r="F271" s="387"/>
      <c r="G271" s="387"/>
      <c r="H271" s="390"/>
      <c r="I271" s="389"/>
    </row>
    <row r="272" spans="1:9" s="164" customFormat="1" ht="21.75" customHeight="1" hidden="1">
      <c r="A272" s="325" t="s">
        <v>249</v>
      </c>
      <c r="B272" s="829" t="s">
        <v>250</v>
      </c>
      <c r="C272" s="828"/>
      <c r="D272" s="828"/>
      <c r="E272" s="828"/>
      <c r="F272" s="828"/>
      <c r="G272" s="828"/>
      <c r="H272" s="391" t="s">
        <v>251</v>
      </c>
      <c r="I272" s="391" t="s">
        <v>252</v>
      </c>
    </row>
    <row r="273" spans="1:9" s="164" customFormat="1" ht="19.5" customHeight="1" hidden="1">
      <c r="A273" s="325"/>
      <c r="B273" s="849" t="s">
        <v>253</v>
      </c>
      <c r="C273" s="828"/>
      <c r="D273" s="828"/>
      <c r="E273" s="828"/>
      <c r="F273" s="828"/>
      <c r="G273" s="828"/>
      <c r="H273" s="288">
        <f>H278</f>
        <v>2000000</v>
      </c>
      <c r="I273" s="90">
        <v>2000000</v>
      </c>
    </row>
    <row r="274" spans="1:9" s="164" customFormat="1" ht="19.5" customHeight="1" hidden="1">
      <c r="A274" s="325"/>
      <c r="B274" s="849" t="s">
        <v>254</v>
      </c>
      <c r="C274" s="828"/>
      <c r="D274" s="828"/>
      <c r="E274" s="828"/>
      <c r="F274" s="828"/>
      <c r="G274" s="828"/>
      <c r="H274" s="288">
        <f>H273</f>
        <v>2000000</v>
      </c>
      <c r="I274" s="90">
        <f>I273</f>
        <v>2000000</v>
      </c>
    </row>
    <row r="275" spans="1:9" s="164" customFormat="1" ht="19.5" customHeight="1" hidden="1">
      <c r="A275" s="325"/>
      <c r="B275" s="826" t="s">
        <v>255</v>
      </c>
      <c r="C275" s="827"/>
      <c r="D275" s="827"/>
      <c r="E275" s="827"/>
      <c r="F275" s="827"/>
      <c r="G275" s="827"/>
      <c r="H275" s="96">
        <f>H273</f>
        <v>2000000</v>
      </c>
      <c r="I275" s="96">
        <f>I273</f>
        <v>2000000</v>
      </c>
    </row>
    <row r="276" spans="1:9" s="164" customFormat="1" ht="19.5" customHeight="1" hidden="1">
      <c r="A276" s="325"/>
      <c r="B276" s="826" t="s">
        <v>256</v>
      </c>
      <c r="C276" s="827"/>
      <c r="D276" s="827"/>
      <c r="E276" s="827"/>
      <c r="F276" s="827"/>
      <c r="G276" s="827"/>
      <c r="H276" s="96"/>
      <c r="I276" s="96"/>
    </row>
    <row r="277" spans="1:9" s="164" customFormat="1" ht="19.5" customHeight="1" hidden="1">
      <c r="A277" s="325"/>
      <c r="B277" s="849" t="s">
        <v>257</v>
      </c>
      <c r="C277" s="828"/>
      <c r="D277" s="828"/>
      <c r="E277" s="828"/>
      <c r="F277" s="828"/>
      <c r="G277" s="828"/>
      <c r="H277" s="96"/>
      <c r="I277" s="96"/>
    </row>
    <row r="278" spans="1:9" s="164" customFormat="1" ht="19.5" customHeight="1" hidden="1">
      <c r="A278" s="325"/>
      <c r="B278" s="849" t="s">
        <v>258</v>
      </c>
      <c r="C278" s="828"/>
      <c r="D278" s="828"/>
      <c r="E278" s="828"/>
      <c r="F278" s="828"/>
      <c r="G278" s="828"/>
      <c r="H278" s="90">
        <f>H279</f>
        <v>2000000</v>
      </c>
      <c r="I278" s="90">
        <f>I273</f>
        <v>2000000</v>
      </c>
    </row>
    <row r="279" spans="1:9" s="164" customFormat="1" ht="19.5" customHeight="1" hidden="1">
      <c r="A279" s="325"/>
      <c r="B279" s="826" t="s">
        <v>255</v>
      </c>
      <c r="C279" s="827"/>
      <c r="D279" s="827"/>
      <c r="E279" s="827"/>
      <c r="F279" s="827"/>
      <c r="G279" s="827"/>
      <c r="H279" s="96">
        <v>2000000</v>
      </c>
      <c r="I279" s="96">
        <f>I275</f>
        <v>2000000</v>
      </c>
    </row>
    <row r="280" spans="1:9" s="164" customFormat="1" ht="19.5" customHeight="1" hidden="1">
      <c r="A280" s="848" t="s">
        <v>259</v>
      </c>
      <c r="B280" s="848"/>
      <c r="C280" s="848"/>
      <c r="D280" s="848"/>
      <c r="E280" s="848"/>
      <c r="F280" s="392"/>
      <c r="H280" s="96">
        <v>10000</v>
      </c>
      <c r="I280" s="96">
        <v>10000</v>
      </c>
    </row>
    <row r="281" spans="1:9" s="164" customFormat="1" ht="22.5" customHeight="1" thickTop="1">
      <c r="A281" s="325" t="s">
        <v>260</v>
      </c>
      <c r="B281" s="326" t="s">
        <v>261</v>
      </c>
      <c r="C281" s="118"/>
      <c r="D281" s="118"/>
      <c r="E281" s="118"/>
      <c r="F281" s="118"/>
      <c r="G281" s="118"/>
      <c r="H281" s="393"/>
      <c r="I281" s="393"/>
    </row>
    <row r="282" spans="2:9" s="164" customFormat="1" ht="22.5" customHeight="1">
      <c r="B282" s="326" t="s">
        <v>335</v>
      </c>
      <c r="C282" s="394"/>
      <c r="D282" s="394"/>
      <c r="E282" s="394"/>
      <c r="F282" s="394"/>
      <c r="G282" s="394"/>
      <c r="H282" s="394"/>
      <c r="I282" s="394"/>
    </row>
    <row r="283" spans="3:9" s="350" customFormat="1" ht="33" customHeight="1">
      <c r="C283" s="849" t="s">
        <v>262</v>
      </c>
      <c r="D283" s="850"/>
      <c r="E283" s="850"/>
      <c r="F283" s="850"/>
      <c r="G283" s="850"/>
      <c r="H283" s="850"/>
      <c r="I283" s="850"/>
    </row>
    <row r="284" spans="3:9" s="350" customFormat="1" ht="38.25" customHeight="1">
      <c r="C284" s="849" t="s">
        <v>263</v>
      </c>
      <c r="D284" s="851"/>
      <c r="E284" s="851"/>
      <c r="F284" s="851"/>
      <c r="G284" s="851"/>
      <c r="H284" s="851"/>
      <c r="I284" s="851"/>
    </row>
    <row r="285" spans="1:11" s="401" customFormat="1" ht="22.5" customHeight="1">
      <c r="A285" s="395" t="s">
        <v>264</v>
      </c>
      <c r="B285" s="396" t="s">
        <v>265</v>
      </c>
      <c r="C285" s="397"/>
      <c r="D285" s="397"/>
      <c r="E285" s="397"/>
      <c r="F285" s="397"/>
      <c r="G285" s="397"/>
      <c r="H285" s="398"/>
      <c r="I285" s="399"/>
      <c r="J285" s="216"/>
      <c r="K285" s="400"/>
    </row>
    <row r="286" spans="1:11" s="401" customFormat="1" ht="22.5" customHeight="1">
      <c r="A286" s="395"/>
      <c r="B286" s="396"/>
      <c r="C286" s="397"/>
      <c r="D286" s="397"/>
      <c r="E286" s="397"/>
      <c r="F286" s="397"/>
      <c r="G286" s="397"/>
      <c r="H286" s="402" t="s">
        <v>251</v>
      </c>
      <c r="I286" s="403" t="str">
        <f>I272</f>
        <v>Quí I naêm 2008</v>
      </c>
      <c r="J286" s="216"/>
      <c r="K286" s="400"/>
    </row>
    <row r="287" spans="1:11" s="144" customFormat="1" ht="22.5" customHeight="1">
      <c r="A287" s="124" t="s">
        <v>266</v>
      </c>
      <c r="B287" s="404" t="s">
        <v>267</v>
      </c>
      <c r="C287" s="125"/>
      <c r="D287" s="126"/>
      <c r="E287" s="126"/>
      <c r="F287" s="126"/>
      <c r="G287" s="126"/>
      <c r="H287" s="405">
        <f>H288+H290+H289</f>
        <v>149368242330</v>
      </c>
      <c r="I287" s="405">
        <f>'[4]KQKD-QI'!G11</f>
        <v>36436166801</v>
      </c>
      <c r="J287" s="216"/>
      <c r="K287" s="406"/>
    </row>
    <row r="288" spans="1:11" s="401" customFormat="1" ht="22.5" customHeight="1">
      <c r="A288" s="397"/>
      <c r="B288" s="407" t="s">
        <v>268</v>
      </c>
      <c r="D288" s="397"/>
      <c r="E288" s="397"/>
      <c r="F288" s="397"/>
      <c r="G288" s="397"/>
      <c r="H288" s="408">
        <f>'[4]KQKD-QI'!E13</f>
        <v>149368242330</v>
      </c>
      <c r="I288" s="382">
        <f>I287-I289-I290</f>
        <v>36436166801</v>
      </c>
      <c r="J288" s="216"/>
      <c r="K288" s="400"/>
    </row>
    <row r="289" spans="1:11" s="401" customFormat="1" ht="22.5" customHeight="1" hidden="1">
      <c r="A289" s="397"/>
      <c r="B289" s="407" t="s">
        <v>269</v>
      </c>
      <c r="D289" s="397"/>
      <c r="E289" s="397"/>
      <c r="F289" s="397"/>
      <c r="G289" s="397"/>
      <c r="H289" s="408"/>
      <c r="I289" s="382"/>
      <c r="J289" s="216"/>
      <c r="K289" s="400"/>
    </row>
    <row r="290" spans="1:11" s="401" customFormat="1" ht="22.5" customHeight="1" hidden="1" thickBot="1">
      <c r="A290" s="397"/>
      <c r="B290" s="407" t="s">
        <v>270</v>
      </c>
      <c r="D290" s="397"/>
      <c r="E290" s="397"/>
      <c r="F290" s="397"/>
      <c r="G290" s="397"/>
      <c r="H290" s="408"/>
      <c r="I290" s="382"/>
      <c r="J290" s="216"/>
      <c r="K290" s="400"/>
    </row>
    <row r="291" spans="1:11" s="401" customFormat="1" ht="22.5" customHeight="1" hidden="1" thickTop="1">
      <c r="A291" s="397"/>
      <c r="B291" s="409"/>
      <c r="C291" s="410"/>
      <c r="D291" s="411"/>
      <c r="E291" s="411"/>
      <c r="F291" s="411"/>
      <c r="G291" s="411"/>
      <c r="H291" s="412"/>
      <c r="I291" s="413"/>
      <c r="J291" s="216"/>
      <c r="K291" s="400"/>
    </row>
    <row r="292" spans="1:11" s="144" customFormat="1" ht="14.25" customHeight="1" hidden="1">
      <c r="A292" s="124" t="s">
        <v>271</v>
      </c>
      <c r="B292" s="404" t="s">
        <v>272</v>
      </c>
      <c r="C292" s="125"/>
      <c r="D292" s="126"/>
      <c r="E292" s="126"/>
      <c r="F292" s="126"/>
      <c r="G292" s="126"/>
      <c r="H292" s="414">
        <f>SUM(H293:H294)</f>
        <v>0</v>
      </c>
      <c r="I292" s="414">
        <f>SUM(I294)</f>
        <v>0</v>
      </c>
      <c r="J292" s="216"/>
      <c r="K292" s="406"/>
    </row>
    <row r="293" spans="1:11" s="418" customFormat="1" ht="13.5" customHeight="1" hidden="1">
      <c r="A293" s="124"/>
      <c r="B293" s="156" t="s">
        <v>273</v>
      </c>
      <c r="C293" s="144"/>
      <c r="D293" s="131"/>
      <c r="E293" s="131"/>
      <c r="F293" s="131"/>
      <c r="G293" s="131"/>
      <c r="H293" s="415"/>
      <c r="I293" s="123"/>
      <c r="J293" s="416"/>
      <c r="K293" s="417"/>
    </row>
    <row r="294" spans="1:11" s="401" customFormat="1" ht="22.5" customHeight="1" hidden="1" thickBot="1">
      <c r="A294" s="397"/>
      <c r="B294" s="419" t="s">
        <v>274</v>
      </c>
      <c r="C294" s="420"/>
      <c r="D294" s="421"/>
      <c r="E294" s="421"/>
      <c r="F294" s="421"/>
      <c r="G294" s="421"/>
      <c r="H294" s="422"/>
      <c r="I294" s="423">
        <f>'[4]KQKD-QI'!G12</f>
        <v>0</v>
      </c>
      <c r="J294" s="216"/>
      <c r="K294" s="400"/>
    </row>
    <row r="295" spans="1:11" s="418" customFormat="1" ht="22.5" customHeight="1">
      <c r="A295" s="424" t="s">
        <v>275</v>
      </c>
      <c r="B295" s="425" t="s">
        <v>276</v>
      </c>
      <c r="C295" s="426"/>
      <c r="D295" s="427"/>
      <c r="E295" s="427"/>
      <c r="F295" s="427"/>
      <c r="G295" s="427"/>
      <c r="H295" s="428">
        <f>H287-H292</f>
        <v>149368242330</v>
      </c>
      <c r="I295" s="428">
        <f>I287-I292</f>
        <v>36436166801</v>
      </c>
      <c r="J295" s="429"/>
      <c r="K295" s="417"/>
    </row>
    <row r="296" spans="1:11" s="418" customFormat="1" ht="22.5" customHeight="1">
      <c r="A296" s="424"/>
      <c r="B296" s="407" t="s">
        <v>277</v>
      </c>
      <c r="D296" s="396"/>
      <c r="E296" s="396"/>
      <c r="F296" s="396"/>
      <c r="G296" s="396"/>
      <c r="H296" s="430">
        <f>+H295-H297</f>
        <v>149368242330</v>
      </c>
      <c r="I296" s="430">
        <f>I295-I297</f>
        <v>36436166801</v>
      </c>
      <c r="J296" s="431"/>
      <c r="K296" s="417"/>
    </row>
    <row r="297" spans="1:11" s="418" customFormat="1" ht="22.5" customHeight="1">
      <c r="A297" s="424"/>
      <c r="B297" s="407" t="s">
        <v>278</v>
      </c>
      <c r="D297" s="396"/>
      <c r="E297" s="396"/>
      <c r="F297" s="396"/>
      <c r="G297" s="396"/>
      <c r="H297" s="398">
        <f>+H290</f>
        <v>0</v>
      </c>
      <c r="I297" s="398">
        <f>I290</f>
        <v>0</v>
      </c>
      <c r="J297" s="431"/>
      <c r="K297" s="417"/>
    </row>
    <row r="298" spans="1:11" s="401" customFormat="1" ht="22.5" customHeight="1">
      <c r="A298" s="432" t="s">
        <v>279</v>
      </c>
      <c r="B298" s="425" t="s">
        <v>280</v>
      </c>
      <c r="C298" s="426"/>
      <c r="D298" s="427"/>
      <c r="E298" s="427"/>
      <c r="F298" s="427"/>
      <c r="G298" s="427"/>
      <c r="H298" s="402" t="s">
        <v>251</v>
      </c>
      <c r="I298" s="403" t="str">
        <f>I286</f>
        <v>Quí I naêm 2008</v>
      </c>
      <c r="J298" s="216"/>
      <c r="K298" s="400"/>
    </row>
    <row r="299" spans="1:11" s="144" customFormat="1" ht="27" customHeight="1">
      <c r="A299" s="433"/>
      <c r="B299" s="156" t="s">
        <v>281</v>
      </c>
      <c r="D299" s="131"/>
      <c r="E299" s="131"/>
      <c r="F299" s="131"/>
      <c r="G299" s="131"/>
      <c r="H299" s="434">
        <f>'[4]KQKD-QI'!E14</f>
        <v>133717987402</v>
      </c>
      <c r="I299" s="435">
        <f>I303-I300</f>
        <v>32733467677</v>
      </c>
      <c r="J299" s="216"/>
      <c r="K299" s="406"/>
    </row>
    <row r="300" spans="1:11" s="144" customFormat="1" ht="27" customHeight="1" hidden="1">
      <c r="A300" s="433"/>
      <c r="B300" s="156" t="s">
        <v>282</v>
      </c>
      <c r="D300" s="131"/>
      <c r="E300" s="131"/>
      <c r="F300" s="131"/>
      <c r="G300" s="131"/>
      <c r="H300" s="436"/>
      <c r="I300" s="415"/>
      <c r="J300" s="216"/>
      <c r="K300" s="406"/>
    </row>
    <row r="301" spans="1:11" s="144" customFormat="1" ht="27" customHeight="1" hidden="1">
      <c r="A301" s="131"/>
      <c r="B301" s="156" t="s">
        <v>283</v>
      </c>
      <c r="D301" s="156"/>
      <c r="E301" s="131"/>
      <c r="F301" s="131"/>
      <c r="G301" s="131"/>
      <c r="H301" s="436"/>
      <c r="I301" s="415"/>
      <c r="J301" s="216"/>
      <c r="K301" s="406"/>
    </row>
    <row r="302" spans="1:11" s="144" customFormat="1" ht="27" customHeight="1" hidden="1">
      <c r="A302" s="131"/>
      <c r="B302" s="437" t="s">
        <v>284</v>
      </c>
      <c r="C302" s="438"/>
      <c r="D302" s="437"/>
      <c r="E302" s="439"/>
      <c r="F302" s="439"/>
      <c r="G302" s="439"/>
      <c r="H302" s="436"/>
      <c r="I302" s="436"/>
      <c r="J302" s="216"/>
      <c r="K302" s="406"/>
    </row>
    <row r="303" spans="1:11" s="401" customFormat="1" ht="27" customHeight="1" thickBot="1">
      <c r="A303" s="397"/>
      <c r="B303" s="440"/>
      <c r="C303" s="441"/>
      <c r="D303" s="442" t="s">
        <v>78</v>
      </c>
      <c r="E303" s="440"/>
      <c r="F303" s="440"/>
      <c r="G303" s="440"/>
      <c r="H303" s="443">
        <f>H299</f>
        <v>133717987402</v>
      </c>
      <c r="I303" s="443">
        <f>'[4]KQKD-QI'!G14</f>
        <v>32733467677</v>
      </c>
      <c r="J303" s="216"/>
      <c r="K303" s="400"/>
    </row>
    <row r="304" spans="1:11" s="418" customFormat="1" ht="22.5" customHeight="1" thickTop="1">
      <c r="A304" s="432" t="s">
        <v>285</v>
      </c>
      <c r="B304" s="425" t="s">
        <v>286</v>
      </c>
      <c r="C304" s="426"/>
      <c r="D304" s="427"/>
      <c r="E304" s="427"/>
      <c r="F304" s="427"/>
      <c r="G304" s="427"/>
      <c r="H304" s="402" t="s">
        <v>251</v>
      </c>
      <c r="I304" s="403" t="str">
        <f>I298</f>
        <v>Quí I naêm 2008</v>
      </c>
      <c r="J304" s="429"/>
      <c r="K304" s="417"/>
    </row>
    <row r="305" spans="1:11" s="401" customFormat="1" ht="22.5" customHeight="1">
      <c r="A305" s="433"/>
      <c r="B305" s="156" t="s">
        <v>287</v>
      </c>
      <c r="C305" s="144"/>
      <c r="D305" s="156"/>
      <c r="E305" s="131"/>
      <c r="F305" s="131"/>
      <c r="G305" s="131"/>
      <c r="H305" s="444">
        <v>64096577</v>
      </c>
      <c r="I305" s="445">
        <f>I307-I306</f>
        <v>246959263</v>
      </c>
      <c r="J305" s="216"/>
      <c r="K305" s="400"/>
    </row>
    <row r="306" spans="1:11" s="401" customFormat="1" ht="22.5" customHeight="1">
      <c r="A306" s="433"/>
      <c r="B306" s="446" t="s">
        <v>288</v>
      </c>
      <c r="C306" s="446"/>
      <c r="D306" s="446"/>
      <c r="E306" s="397"/>
      <c r="F306" s="397"/>
      <c r="G306" s="397"/>
      <c r="H306" s="444">
        <v>30004944</v>
      </c>
      <c r="I306" s="445"/>
      <c r="J306" s="216"/>
      <c r="K306" s="400"/>
    </row>
    <row r="307" spans="1:11" s="401" customFormat="1" ht="22.5" customHeight="1" thickBot="1">
      <c r="A307" s="397"/>
      <c r="B307" s="440"/>
      <c r="C307" s="441"/>
      <c r="D307" s="442" t="s">
        <v>78</v>
      </c>
      <c r="E307" s="440"/>
      <c r="F307" s="440"/>
      <c r="G307" s="440"/>
      <c r="H307" s="447">
        <f>SUM(H305:H306)</f>
        <v>94101521</v>
      </c>
      <c r="I307" s="448">
        <f>'[4]KQKD-QI'!G16</f>
        <v>246959263</v>
      </c>
      <c r="J307" s="216"/>
      <c r="K307" s="400"/>
    </row>
    <row r="308" spans="1:11" s="418" customFormat="1" ht="22.5" customHeight="1" thickTop="1">
      <c r="A308" s="432" t="s">
        <v>289</v>
      </c>
      <c r="B308" s="425" t="s">
        <v>290</v>
      </c>
      <c r="C308" s="426"/>
      <c r="D308" s="427"/>
      <c r="E308" s="427"/>
      <c r="F308" s="427"/>
      <c r="G308" s="427"/>
      <c r="H308" s="402" t="s">
        <v>251</v>
      </c>
      <c r="I308" s="403" t="str">
        <f>I304</f>
        <v>Quí I naêm 2008</v>
      </c>
      <c r="J308" s="429"/>
      <c r="K308" s="417"/>
    </row>
    <row r="309" spans="1:11" s="401" customFormat="1" ht="22.5" customHeight="1">
      <c r="A309" s="433"/>
      <c r="B309" s="156" t="s">
        <v>291</v>
      </c>
      <c r="C309" s="144"/>
      <c r="D309" s="156"/>
      <c r="E309" s="131"/>
      <c r="F309" s="131"/>
      <c r="G309" s="131"/>
      <c r="H309" s="444">
        <v>3555238573</v>
      </c>
      <c r="I309" s="445">
        <f>'[4]KQKD-QI'!G18</f>
        <v>1156190571</v>
      </c>
      <c r="J309" s="216"/>
      <c r="K309" s="400"/>
    </row>
    <row r="310" spans="1:11" s="401" customFormat="1" ht="22.5" customHeight="1">
      <c r="A310" s="433"/>
      <c r="B310" s="407" t="s">
        <v>292</v>
      </c>
      <c r="D310" s="407"/>
      <c r="E310" s="397"/>
      <c r="F310" s="397"/>
      <c r="G310" s="397"/>
      <c r="H310" s="444">
        <v>18149055</v>
      </c>
      <c r="I310" s="445"/>
      <c r="J310" s="216"/>
      <c r="K310" s="400"/>
    </row>
    <row r="311" spans="1:11" s="401" customFormat="1" ht="18" customHeight="1" hidden="1">
      <c r="A311" s="433"/>
      <c r="B311" s="407" t="s">
        <v>293</v>
      </c>
      <c r="D311" s="407"/>
      <c r="E311" s="397"/>
      <c r="F311" s="397"/>
      <c r="G311" s="397"/>
      <c r="H311" s="444"/>
      <c r="I311" s="445"/>
      <c r="J311" s="216"/>
      <c r="K311" s="400"/>
    </row>
    <row r="312" spans="1:11" s="401" customFormat="1" ht="21.75" customHeight="1">
      <c r="A312" s="433"/>
      <c r="B312" s="446" t="s">
        <v>294</v>
      </c>
      <c r="D312" s="407"/>
      <c r="E312" s="397"/>
      <c r="F312" s="397"/>
      <c r="G312" s="397"/>
      <c r="H312" s="444">
        <v>387885595</v>
      </c>
      <c r="I312" s="445"/>
      <c r="J312" s="216"/>
      <c r="K312" s="400"/>
    </row>
    <row r="313" spans="1:11" s="401" customFormat="1" ht="22.5" customHeight="1" thickBot="1">
      <c r="A313" s="397"/>
      <c r="B313" s="440"/>
      <c r="C313" s="441"/>
      <c r="D313" s="442" t="s">
        <v>78</v>
      </c>
      <c r="E313" s="440"/>
      <c r="F313" s="440"/>
      <c r="G313" s="440"/>
      <c r="H313" s="448">
        <f>SUM(H309:H312)</f>
        <v>3961273223</v>
      </c>
      <c r="I313" s="448">
        <f>'[4]KQKD-QI'!G17</f>
        <v>1156582984</v>
      </c>
      <c r="J313" s="216"/>
      <c r="K313" s="400"/>
    </row>
    <row r="314" spans="1:11" s="401" customFormat="1" ht="22.5" customHeight="1" thickTop="1">
      <c r="A314" s="397"/>
      <c r="B314" s="397"/>
      <c r="C314" s="397"/>
      <c r="D314" s="407"/>
      <c r="E314" s="397"/>
      <c r="F314" s="397"/>
      <c r="G314" s="397"/>
      <c r="H314" s="398"/>
      <c r="I314" s="399"/>
      <c r="J314" s="216"/>
      <c r="K314" s="400"/>
    </row>
    <row r="315" spans="1:11" s="452" customFormat="1" ht="22.5" customHeight="1">
      <c r="A315" s="449" t="s">
        <v>295</v>
      </c>
      <c r="B315" s="847" t="s">
        <v>296</v>
      </c>
      <c r="C315" s="847"/>
      <c r="D315" s="847"/>
      <c r="E315" s="847"/>
      <c r="F315" s="847"/>
      <c r="G315" s="847"/>
      <c r="H315" s="402" t="s">
        <v>251</v>
      </c>
      <c r="I315" s="403" t="str">
        <f>I308</f>
        <v>Quí I naêm 2008</v>
      </c>
      <c r="J315" s="450"/>
      <c r="K315" s="451"/>
    </row>
    <row r="316" spans="1:11" s="401" customFormat="1" ht="22.5" customHeight="1" hidden="1">
      <c r="A316" s="453"/>
      <c r="B316" s="454"/>
      <c r="C316" s="454"/>
      <c r="D316" s="454"/>
      <c r="E316" s="454"/>
      <c r="F316" s="454"/>
      <c r="G316" s="454"/>
      <c r="H316" s="455"/>
      <c r="I316" s="456"/>
      <c r="J316" s="429"/>
      <c r="K316" s="400"/>
    </row>
    <row r="317" spans="1:11" s="401" customFormat="1" ht="22.5" customHeight="1" hidden="1">
      <c r="A317" s="124"/>
      <c r="B317" s="845" t="s">
        <v>297</v>
      </c>
      <c r="C317" s="845"/>
      <c r="D317" s="845"/>
      <c r="E317" s="845"/>
      <c r="F317" s="845"/>
      <c r="G317" s="845"/>
      <c r="H317" s="458">
        <f>H322</f>
        <v>0</v>
      </c>
      <c r="I317" s="459">
        <f>I322</f>
        <v>0</v>
      </c>
      <c r="J317" s="429"/>
      <c r="K317" s="400"/>
    </row>
    <row r="318" spans="1:11" s="401" customFormat="1" ht="22.5" customHeight="1" hidden="1">
      <c r="A318" s="124"/>
      <c r="B318" s="457"/>
      <c r="C318" s="457"/>
      <c r="D318" s="843" t="s">
        <v>298</v>
      </c>
      <c r="E318" s="843"/>
      <c r="F318" s="843"/>
      <c r="G318" s="843"/>
      <c r="H318" s="444"/>
      <c r="I318" s="444"/>
      <c r="J318" s="429"/>
      <c r="K318" s="400"/>
    </row>
    <row r="319" spans="1:11" s="401" customFormat="1" ht="22.5" customHeight="1" hidden="1">
      <c r="A319" s="124"/>
      <c r="B319" s="457"/>
      <c r="C319" s="457"/>
      <c r="D319" s="843" t="s">
        <v>299</v>
      </c>
      <c r="E319" s="843"/>
      <c r="F319" s="843"/>
      <c r="G319" s="843"/>
      <c r="H319" s="444"/>
      <c r="I319" s="444"/>
      <c r="J319" s="429"/>
      <c r="K319" s="400"/>
    </row>
    <row r="320" spans="1:11" s="401" customFormat="1" ht="22.5" customHeight="1" hidden="1">
      <c r="A320" s="124"/>
      <c r="B320" s="457"/>
      <c r="C320" s="457"/>
      <c r="D320" s="843" t="s">
        <v>300</v>
      </c>
      <c r="E320" s="843"/>
      <c r="F320" s="843"/>
      <c r="G320" s="843"/>
      <c r="H320" s="444"/>
      <c r="I320" s="444"/>
      <c r="J320" s="429"/>
      <c r="K320" s="400"/>
    </row>
    <row r="321" spans="1:11" s="401" customFormat="1" ht="22.5" customHeight="1" hidden="1">
      <c r="A321" s="124"/>
      <c r="B321" s="457"/>
      <c r="C321" s="457"/>
      <c r="D321" s="843" t="s">
        <v>301</v>
      </c>
      <c r="E321" s="843"/>
      <c r="F321" s="843"/>
      <c r="G321" s="843"/>
      <c r="H321" s="444"/>
      <c r="I321" s="444"/>
      <c r="J321" s="429"/>
      <c r="K321" s="400"/>
    </row>
    <row r="322" spans="1:11" s="401" customFormat="1" ht="22.5" customHeight="1" hidden="1">
      <c r="A322" s="124"/>
      <c r="B322" s="457"/>
      <c r="C322" s="457"/>
      <c r="D322" s="844" t="s">
        <v>302</v>
      </c>
      <c r="E322" s="844"/>
      <c r="F322" s="844"/>
      <c r="G322" s="844"/>
      <c r="H322" s="460">
        <v>0</v>
      </c>
      <c r="I322" s="444"/>
      <c r="J322" s="429"/>
      <c r="K322" s="400"/>
    </row>
    <row r="323" spans="1:11" s="401" customFormat="1" ht="22.5" customHeight="1">
      <c r="A323" s="124"/>
      <c r="B323" s="845" t="s">
        <v>303</v>
      </c>
      <c r="C323" s="846"/>
      <c r="D323" s="846"/>
      <c r="E323" s="846"/>
      <c r="F323" s="846"/>
      <c r="G323" s="846"/>
      <c r="H323" s="461">
        <v>6087257053</v>
      </c>
      <c r="I323" s="461">
        <f>'[4]KQKD-QI'!G25</f>
        <v>1155050765</v>
      </c>
      <c r="J323" s="429"/>
      <c r="K323" s="400"/>
    </row>
    <row r="324" spans="1:11" s="401" customFormat="1" ht="22.5" customHeight="1">
      <c r="A324" s="397"/>
      <c r="B324" s="462" t="s">
        <v>304</v>
      </c>
      <c r="D324" s="397"/>
      <c r="E324" s="397"/>
      <c r="F324" s="397"/>
      <c r="G324" s="397"/>
      <c r="H324" s="398">
        <v>1704431974</v>
      </c>
      <c r="I324" s="398"/>
      <c r="J324" s="429"/>
      <c r="K324" s="400"/>
    </row>
    <row r="325" spans="1:11" s="401" customFormat="1" ht="22.5" customHeight="1">
      <c r="A325" s="397"/>
      <c r="B325" s="462" t="s">
        <v>305</v>
      </c>
      <c r="D325" s="397"/>
      <c r="E325" s="397"/>
      <c r="F325" s="397"/>
      <c r="G325" s="397"/>
      <c r="H325" s="398">
        <f>H324/2</f>
        <v>852215987</v>
      </c>
      <c r="I325" s="399"/>
      <c r="J325" s="429"/>
      <c r="K325" s="400"/>
    </row>
    <row r="326" spans="1:11" s="401" customFormat="1" ht="21" customHeight="1">
      <c r="A326" s="397"/>
      <c r="B326" s="31" t="s">
        <v>306</v>
      </c>
      <c r="D326" s="397"/>
      <c r="E326" s="397"/>
      <c r="F326" s="397"/>
      <c r="G326" s="397"/>
      <c r="H326" s="398">
        <f>H324/2</f>
        <v>852215987</v>
      </c>
      <c r="I326" s="399"/>
      <c r="J326" s="429"/>
      <c r="K326" s="400"/>
    </row>
    <row r="327" spans="1:11" s="144" customFormat="1" ht="22.5" customHeight="1" thickBot="1">
      <c r="A327" s="131"/>
      <c r="B327" s="463" t="s">
        <v>307</v>
      </c>
      <c r="C327" s="137"/>
      <c r="D327" s="161"/>
      <c r="E327" s="161"/>
      <c r="F327" s="161"/>
      <c r="G327" s="161"/>
      <c r="H327" s="464">
        <f>H323-H326</f>
        <v>5235041066</v>
      </c>
      <c r="I327" s="464">
        <f>I323-I324+I325</f>
        <v>1155050765</v>
      </c>
      <c r="J327" s="216"/>
      <c r="K327" s="406"/>
    </row>
    <row r="328" spans="1:11" s="401" customFormat="1" ht="22.5" customHeight="1" thickTop="1">
      <c r="A328" s="397"/>
      <c r="B328" s="397"/>
      <c r="C328" s="397"/>
      <c r="D328" s="407"/>
      <c r="E328" s="397"/>
      <c r="F328" s="397"/>
      <c r="G328" s="397"/>
      <c r="H328" s="398"/>
      <c r="I328" s="399"/>
      <c r="J328" s="216"/>
      <c r="K328" s="400"/>
    </row>
    <row r="329" spans="1:11" s="401" customFormat="1" ht="22.5" customHeight="1">
      <c r="A329" s="449" t="s">
        <v>308</v>
      </c>
      <c r="B329" s="425" t="s">
        <v>309</v>
      </c>
      <c r="C329" s="427"/>
      <c r="D329" s="465"/>
      <c r="E329" s="427"/>
      <c r="F329" s="427"/>
      <c r="G329" s="427"/>
      <c r="H329" s="402" t="s">
        <v>251</v>
      </c>
      <c r="I329" s="403" t="str">
        <f>I315</f>
        <v>Quí I naêm 2008</v>
      </c>
      <c r="J329" s="216"/>
      <c r="K329" s="400"/>
    </row>
    <row r="330" spans="1:11" s="144" customFormat="1" ht="22.5" customHeight="1">
      <c r="A330" s="131"/>
      <c r="B330" s="466" t="s">
        <v>310</v>
      </c>
      <c r="C330" s="131"/>
      <c r="D330" s="156"/>
      <c r="E330" s="131"/>
      <c r="F330" s="131"/>
      <c r="G330" s="131"/>
      <c r="H330" s="399">
        <v>5235041066</v>
      </c>
      <c r="I330" s="399">
        <f>I327</f>
        <v>1155050765</v>
      </c>
      <c r="J330" s="216"/>
      <c r="K330" s="406"/>
    </row>
    <row r="331" spans="1:11" s="401" customFormat="1" ht="22.5" customHeight="1">
      <c r="A331" s="397"/>
      <c r="B331" s="466" t="s">
        <v>311</v>
      </c>
      <c r="C331" s="397"/>
      <c r="D331" s="407"/>
      <c r="E331" s="397"/>
      <c r="F331" s="397"/>
      <c r="G331" s="397"/>
      <c r="H331" s="398">
        <f>H330</f>
        <v>5235041066</v>
      </c>
      <c r="I331" s="467">
        <f>I330</f>
        <v>1155050765</v>
      </c>
      <c r="J331" s="216"/>
      <c r="K331" s="400"/>
    </row>
    <row r="332" spans="1:11" s="401" customFormat="1" ht="22.5" customHeight="1" hidden="1">
      <c r="A332" s="397"/>
      <c r="B332" s="468" t="s">
        <v>312</v>
      </c>
      <c r="C332" s="427"/>
      <c r="D332" s="465"/>
      <c r="E332" s="427"/>
      <c r="F332" s="427"/>
      <c r="G332" s="427"/>
      <c r="H332" s="469">
        <v>2000000</v>
      </c>
      <c r="I332" s="470">
        <v>2000000</v>
      </c>
      <c r="J332" s="216"/>
      <c r="K332" s="400"/>
    </row>
    <row r="333" spans="1:11" s="401" customFormat="1" ht="22.5" customHeight="1" hidden="1" thickBot="1">
      <c r="A333" s="397"/>
      <c r="B333" s="471" t="s">
        <v>309</v>
      </c>
      <c r="C333" s="472"/>
      <c r="D333" s="473"/>
      <c r="E333" s="472"/>
      <c r="F333" s="472"/>
      <c r="G333" s="472"/>
      <c r="H333" s="474"/>
      <c r="I333" s="474"/>
      <c r="J333" s="216"/>
      <c r="K333" s="400"/>
    </row>
    <row r="334" spans="1:11" s="401" customFormat="1" ht="40.5" customHeight="1" hidden="1" thickTop="1">
      <c r="A334" s="397"/>
      <c r="B334" s="841" t="s">
        <v>313</v>
      </c>
      <c r="C334" s="842"/>
      <c r="D334" s="842"/>
      <c r="E334" s="842"/>
      <c r="F334" s="842"/>
      <c r="G334" s="842"/>
      <c r="H334" s="842"/>
      <c r="I334" s="842"/>
      <c r="J334" s="216"/>
      <c r="K334" s="400"/>
    </row>
    <row r="335" spans="1:11" s="144" customFormat="1" ht="22.5" customHeight="1">
      <c r="A335" s="433" t="s">
        <v>314</v>
      </c>
      <c r="B335" s="404" t="s">
        <v>315</v>
      </c>
      <c r="C335" s="125"/>
      <c r="D335" s="126"/>
      <c r="E335" s="126"/>
      <c r="F335" s="126"/>
      <c r="G335" s="126"/>
      <c r="H335" s="402" t="s">
        <v>251</v>
      </c>
      <c r="I335" s="475" t="str">
        <f>I329</f>
        <v>Quí I naêm 2008</v>
      </c>
      <c r="J335" s="216"/>
      <c r="K335" s="406"/>
    </row>
    <row r="336" spans="1:11" s="401" customFormat="1" ht="22.5" customHeight="1">
      <c r="A336" s="397"/>
      <c r="B336" s="133" t="s">
        <v>316</v>
      </c>
      <c r="D336" s="407"/>
      <c r="E336" s="397"/>
      <c r="F336" s="397"/>
      <c r="G336" s="476"/>
      <c r="H336" s="398">
        <v>89231237292</v>
      </c>
      <c r="I336" s="398">
        <v>31222149792</v>
      </c>
      <c r="J336" s="216"/>
      <c r="K336" s="400"/>
    </row>
    <row r="337" spans="1:11" s="401" customFormat="1" ht="22.5" customHeight="1">
      <c r="A337" s="397"/>
      <c r="B337" s="133" t="s">
        <v>317</v>
      </c>
      <c r="D337" s="407"/>
      <c r="E337" s="397"/>
      <c r="F337" s="397"/>
      <c r="G337" s="397"/>
      <c r="H337" s="398">
        <v>10720032714</v>
      </c>
      <c r="I337" s="398">
        <v>2869566744</v>
      </c>
      <c r="J337" s="216"/>
      <c r="K337" s="400"/>
    </row>
    <row r="338" spans="1:11" s="479" customFormat="1" ht="22.5" customHeight="1" hidden="1">
      <c r="A338" s="477"/>
      <c r="B338" s="478" t="s">
        <v>318</v>
      </c>
      <c r="D338" s="480"/>
      <c r="E338" s="477"/>
      <c r="F338" s="477"/>
      <c r="G338" s="477"/>
      <c r="H338" s="481"/>
      <c r="I338" s="481"/>
      <c r="J338" s="482"/>
      <c r="K338" s="483"/>
    </row>
    <row r="339" spans="1:11" s="479" customFormat="1" ht="22.5" customHeight="1" hidden="1">
      <c r="A339" s="477"/>
      <c r="B339" s="478" t="s">
        <v>319</v>
      </c>
      <c r="D339" s="480"/>
      <c r="E339" s="477"/>
      <c r="F339" s="477"/>
      <c r="G339" s="477"/>
      <c r="H339" s="481"/>
      <c r="I339" s="481"/>
      <c r="J339" s="482"/>
      <c r="K339" s="483"/>
    </row>
    <row r="340" spans="1:11" s="401" customFormat="1" ht="22.5" customHeight="1">
      <c r="A340" s="397"/>
      <c r="B340" s="31" t="s">
        <v>320</v>
      </c>
      <c r="D340" s="397"/>
      <c r="E340" s="397"/>
      <c r="F340" s="397"/>
      <c r="G340" s="397"/>
      <c r="H340" s="398">
        <v>3926155685</v>
      </c>
      <c r="I340" s="399">
        <v>528274099</v>
      </c>
      <c r="J340" s="216"/>
      <c r="K340" s="400"/>
    </row>
    <row r="341" spans="1:11" s="401" customFormat="1" ht="22.5" customHeight="1">
      <c r="A341" s="397"/>
      <c r="B341" s="31" t="s">
        <v>321</v>
      </c>
      <c r="D341" s="397"/>
      <c r="E341" s="397"/>
      <c r="F341" s="397"/>
      <c r="G341" s="397"/>
      <c r="H341" s="398">
        <v>3928121148</v>
      </c>
      <c r="I341" s="399">
        <v>757490665</v>
      </c>
      <c r="J341" s="216"/>
      <c r="K341" s="400"/>
    </row>
    <row r="342" spans="1:11" s="401" customFormat="1" ht="22.5" customHeight="1">
      <c r="A342" s="397"/>
      <c r="B342" s="31" t="s">
        <v>322</v>
      </c>
      <c r="D342" s="397"/>
      <c r="E342" s="397"/>
      <c r="F342" s="397"/>
      <c r="G342" s="397"/>
      <c r="H342" s="398">
        <v>4586934330</v>
      </c>
      <c r="I342" s="399">
        <v>272435569</v>
      </c>
      <c r="J342" s="216"/>
      <c r="K342" s="400"/>
    </row>
    <row r="343" spans="1:11" s="401" customFormat="1" ht="22.5" customHeight="1" thickBot="1">
      <c r="A343" s="397"/>
      <c r="B343" s="440"/>
      <c r="C343" s="484"/>
      <c r="D343" s="442" t="s">
        <v>78</v>
      </c>
      <c r="E343" s="440"/>
      <c r="F343" s="440"/>
      <c r="G343" s="485"/>
      <c r="H343" s="486">
        <v>135576314797</v>
      </c>
      <c r="I343" s="486">
        <f>I336+I337+I340+I341+I342</f>
        <v>35649916869</v>
      </c>
      <c r="K343" s="487"/>
    </row>
    <row r="344" spans="1:11" s="144" customFormat="1" ht="22.5" customHeight="1" thickTop="1">
      <c r="A344" s="488" t="s">
        <v>323</v>
      </c>
      <c r="B344" s="51" t="s">
        <v>324</v>
      </c>
      <c r="D344" s="131"/>
      <c r="E344" s="131"/>
      <c r="F344" s="131"/>
      <c r="G344" s="131"/>
      <c r="H344" s="489"/>
      <c r="I344" s="399"/>
      <c r="J344" s="399"/>
      <c r="K344" s="406"/>
    </row>
    <row r="345" spans="1:11" s="401" customFormat="1" ht="22.5" customHeight="1" thickBot="1">
      <c r="A345" s="396"/>
      <c r="B345" s="463"/>
      <c r="C345" s="420"/>
      <c r="D345" s="420"/>
      <c r="E345" s="420"/>
      <c r="F345" s="420"/>
      <c r="G345" s="420"/>
      <c r="H345" s="420"/>
      <c r="I345" s="420"/>
      <c r="J345" s="216"/>
      <c r="K345" s="400"/>
    </row>
    <row r="346" spans="7:9" ht="22.5" customHeight="1" thickTop="1">
      <c r="G346" s="13"/>
      <c r="H346" s="490" t="s">
        <v>325</v>
      </c>
      <c r="I346" s="490"/>
    </row>
    <row r="347" spans="2:9" ht="22.5" customHeight="1">
      <c r="B347" s="491"/>
      <c r="C347" s="491"/>
      <c r="D347" s="840" t="s">
        <v>326</v>
      </c>
      <c r="E347" s="840"/>
      <c r="F347" s="491"/>
      <c r="G347" s="491"/>
      <c r="H347" s="492" t="str">
        <f>'[5]CDKT'!H93</f>
        <v>Toång Giaùm Ñoác</v>
      </c>
      <c r="I347" s="492"/>
    </row>
    <row r="348" spans="1:9" ht="22.5" customHeight="1">
      <c r="A348" s="10"/>
      <c r="B348" s="10"/>
      <c r="C348" s="10"/>
      <c r="D348" s="10"/>
      <c r="E348" s="10"/>
      <c r="F348" s="10"/>
      <c r="G348" s="491"/>
      <c r="H348" s="492"/>
      <c r="I348" s="61"/>
    </row>
    <row r="349" spans="1:9" ht="22.5" customHeight="1">
      <c r="A349" s="493"/>
      <c r="B349" s="493"/>
      <c r="C349" s="493"/>
      <c r="D349" s="493"/>
      <c r="E349" s="493"/>
      <c r="F349" s="493"/>
      <c r="G349" s="493"/>
      <c r="H349" s="494"/>
      <c r="I349" s="494"/>
    </row>
    <row r="350" spans="1:9" ht="22.5" customHeight="1">
      <c r="A350" s="20"/>
      <c r="B350" s="2"/>
      <c r="C350" s="2"/>
      <c r="D350" s="2"/>
      <c r="E350" s="2"/>
      <c r="F350" s="2"/>
      <c r="G350" s="2"/>
      <c r="H350" s="3"/>
      <c r="I350" s="135"/>
    </row>
    <row r="351" spans="1:9" ht="22.5" customHeight="1">
      <c r="A351" s="20"/>
      <c r="B351" s="2"/>
      <c r="C351" s="2"/>
      <c r="D351" s="2"/>
      <c r="E351" s="2"/>
      <c r="F351" s="2"/>
      <c r="G351" s="2"/>
      <c r="H351" s="3"/>
      <c r="I351" s="135"/>
    </row>
    <row r="352" ht="22.5" customHeight="1"/>
    <row r="353" ht="22.5" customHeight="1"/>
    <row r="354" ht="22.5" customHeight="1"/>
    <row r="355" ht="22.5" customHeight="1"/>
    <row r="356" ht="22.5" customHeight="1"/>
    <row r="357" spans="1:9" ht="22.5" customHeight="1">
      <c r="A357" s="20"/>
      <c r="B357" s="2"/>
      <c r="C357" s="2"/>
      <c r="D357" s="2"/>
      <c r="E357" s="2"/>
      <c r="F357" s="2"/>
      <c r="G357" s="2"/>
      <c r="H357" s="3"/>
      <c r="I357" s="135"/>
    </row>
    <row r="358" spans="1:9" ht="22.5" customHeight="1">
      <c r="A358" s="20"/>
      <c r="B358" s="2"/>
      <c r="C358" s="2"/>
      <c r="D358" s="2"/>
      <c r="E358" s="2"/>
      <c r="F358" s="2"/>
      <c r="G358" s="2"/>
      <c r="H358" s="3"/>
      <c r="I358" s="135"/>
    </row>
    <row r="366" spans="1:9" ht="18" customHeight="1">
      <c r="A366" s="6"/>
      <c r="I366" s="25"/>
    </row>
    <row r="367" spans="1:9" ht="18" customHeight="1">
      <c r="A367" s="6"/>
      <c r="I367" s="25"/>
    </row>
    <row r="368" spans="1:9" ht="18" customHeight="1">
      <c r="A368" s="6"/>
      <c r="I368" s="25"/>
    </row>
    <row r="369" spans="1:9" ht="18" customHeight="1">
      <c r="A369" s="6"/>
      <c r="I369" s="25"/>
    </row>
    <row r="370" spans="1:9" ht="18" customHeight="1">
      <c r="A370" s="6"/>
      <c r="I370" s="25"/>
    </row>
    <row r="371" spans="1:9" ht="18" customHeight="1">
      <c r="A371" s="6"/>
      <c r="I371" s="25"/>
    </row>
    <row r="372" spans="1:9" ht="18" customHeight="1">
      <c r="A372" s="6"/>
      <c r="I372" s="25"/>
    </row>
    <row r="373" spans="1:9" ht="18" customHeight="1">
      <c r="A373" s="6"/>
      <c r="I373" s="25"/>
    </row>
    <row r="374" spans="1:9" ht="18" customHeight="1">
      <c r="A374" s="6"/>
      <c r="I374" s="25"/>
    </row>
    <row r="375" spans="1:9" ht="18" customHeight="1">
      <c r="A375" s="6"/>
      <c r="I375" s="25"/>
    </row>
    <row r="376" spans="1:9" ht="18" customHeight="1">
      <c r="A376" s="6"/>
      <c r="I376" s="25"/>
    </row>
    <row r="377" spans="1:9" ht="18" customHeight="1">
      <c r="A377" s="6"/>
      <c r="I377" s="25"/>
    </row>
    <row r="378" spans="1:9" ht="18" customHeight="1">
      <c r="A378" s="6"/>
      <c r="I378" s="25"/>
    </row>
    <row r="379" spans="1:9" ht="18" customHeight="1">
      <c r="A379" s="6"/>
      <c r="I379" s="25"/>
    </row>
    <row r="380" spans="1:9" ht="18" customHeight="1">
      <c r="A380" s="6"/>
      <c r="I380" s="25"/>
    </row>
    <row r="381" spans="1:9" ht="18" customHeight="1">
      <c r="A381" s="6"/>
      <c r="I381" s="25"/>
    </row>
    <row r="382" spans="1:9" ht="18" customHeight="1">
      <c r="A382" s="6"/>
      <c r="I382" s="25"/>
    </row>
    <row r="383" spans="1:9" ht="18" customHeight="1">
      <c r="A383" s="6"/>
      <c r="I383" s="25"/>
    </row>
    <row r="384" spans="1:9" ht="18" customHeight="1">
      <c r="A384" s="6"/>
      <c r="I384" s="25"/>
    </row>
    <row r="385" spans="1:9" ht="18" customHeight="1">
      <c r="A385" s="6"/>
      <c r="I385" s="25"/>
    </row>
    <row r="386" spans="1:9" ht="18" customHeight="1">
      <c r="A386" s="6"/>
      <c r="I386" s="25"/>
    </row>
    <row r="387" spans="1:9" ht="18" customHeight="1">
      <c r="A387" s="6"/>
      <c r="I387" s="25"/>
    </row>
    <row r="388" spans="1:9" ht="18" customHeight="1">
      <c r="A388" s="6"/>
      <c r="I388" s="25"/>
    </row>
    <row r="389" spans="1:9" ht="18" customHeight="1">
      <c r="A389" s="6"/>
      <c r="I389" s="25"/>
    </row>
    <row r="390" spans="1:9" ht="18" customHeight="1">
      <c r="A390" s="6"/>
      <c r="I390" s="25"/>
    </row>
    <row r="391" spans="1:9" ht="18" customHeight="1">
      <c r="A391" s="6"/>
      <c r="I391" s="25"/>
    </row>
    <row r="392" spans="1:9" ht="18" customHeight="1">
      <c r="A392" s="6"/>
      <c r="I392" s="25"/>
    </row>
    <row r="393" spans="1:9" ht="18" customHeight="1">
      <c r="A393" s="6"/>
      <c r="I393" s="25"/>
    </row>
    <row r="394" spans="1:9" ht="18" customHeight="1">
      <c r="A394" s="6"/>
      <c r="I394" s="25"/>
    </row>
    <row r="395" spans="1:9" ht="18" customHeight="1">
      <c r="A395" s="6"/>
      <c r="I395" s="25"/>
    </row>
    <row r="396" spans="1:9" ht="18" customHeight="1">
      <c r="A396" s="6"/>
      <c r="I396" s="25"/>
    </row>
    <row r="397" spans="1:9" ht="18" customHeight="1">
      <c r="A397" s="6"/>
      <c r="I397" s="25"/>
    </row>
    <row r="398" spans="1:9" ht="18" customHeight="1">
      <c r="A398" s="6"/>
      <c r="I398" s="25"/>
    </row>
    <row r="399" spans="1:9" ht="18" customHeight="1">
      <c r="A399" s="6"/>
      <c r="I399" s="25"/>
    </row>
    <row r="400" spans="1:9" ht="18" customHeight="1">
      <c r="A400" s="6"/>
      <c r="I400" s="25"/>
    </row>
    <row r="401" spans="1:9" ht="18" customHeight="1">
      <c r="A401" s="6"/>
      <c r="I401" s="25"/>
    </row>
    <row r="402" spans="1:9" ht="18" customHeight="1">
      <c r="A402" s="6"/>
      <c r="I402" s="25"/>
    </row>
    <row r="403" spans="1:9" ht="18" customHeight="1">
      <c r="A403" s="6"/>
      <c r="I403" s="25"/>
    </row>
    <row r="404" spans="1:9" ht="18" customHeight="1">
      <c r="A404" s="6"/>
      <c r="I404" s="25"/>
    </row>
    <row r="405" spans="1:9" ht="18" customHeight="1">
      <c r="A405" s="6"/>
      <c r="I405" s="25"/>
    </row>
    <row r="406" spans="1:9" ht="18" customHeight="1">
      <c r="A406" s="6"/>
      <c r="I406" s="25"/>
    </row>
    <row r="407" spans="1:9" ht="18" customHeight="1">
      <c r="A407" s="6"/>
      <c r="I407" s="25"/>
    </row>
    <row r="408" spans="1:9" ht="18" customHeight="1">
      <c r="A408" s="6"/>
      <c r="I408" s="25"/>
    </row>
    <row r="409" spans="1:9" ht="18" customHeight="1">
      <c r="A409" s="6"/>
      <c r="I409" s="25"/>
    </row>
    <row r="410" spans="1:9" ht="18" customHeight="1">
      <c r="A410" s="6"/>
      <c r="I410" s="25"/>
    </row>
    <row r="411" spans="1:9" ht="18" customHeight="1">
      <c r="A411" s="6"/>
      <c r="I411" s="25"/>
    </row>
    <row r="412" spans="1:9" ht="18" customHeight="1">
      <c r="A412" s="6"/>
      <c r="I412" s="25"/>
    </row>
    <row r="413" spans="1:9" ht="18" customHeight="1">
      <c r="A413" s="6"/>
      <c r="I413" s="25"/>
    </row>
    <row r="414" spans="1:9" ht="18" customHeight="1">
      <c r="A414" s="6"/>
      <c r="I414" s="25"/>
    </row>
    <row r="415" spans="1:9" ht="18" customHeight="1">
      <c r="A415" s="6"/>
      <c r="I415" s="25"/>
    </row>
    <row r="416" spans="1:9" ht="18" customHeight="1">
      <c r="A416" s="6"/>
      <c r="I416" s="25"/>
    </row>
    <row r="417" spans="1:9" ht="18" customHeight="1">
      <c r="A417" s="6"/>
      <c r="I417" s="25"/>
    </row>
    <row r="418" spans="1:9" ht="18" customHeight="1">
      <c r="A418" s="6"/>
      <c r="I418" s="25"/>
    </row>
    <row r="419" spans="1:9" ht="18" customHeight="1">
      <c r="A419" s="6"/>
      <c r="I419" s="25"/>
    </row>
    <row r="420" spans="1:9" ht="18" customHeight="1">
      <c r="A420" s="6"/>
      <c r="I420" s="25"/>
    </row>
    <row r="421" spans="1:9" ht="18" customHeight="1">
      <c r="A421" s="6"/>
      <c r="I421" s="25"/>
    </row>
    <row r="422" spans="1:9" ht="18" customHeight="1">
      <c r="A422" s="6"/>
      <c r="I422" s="25"/>
    </row>
    <row r="423" spans="1:9" ht="18" customHeight="1">
      <c r="A423" s="6"/>
      <c r="I423" s="25"/>
    </row>
    <row r="424" spans="1:9" ht="18" customHeight="1">
      <c r="A424" s="6"/>
      <c r="I424" s="25"/>
    </row>
    <row r="425" spans="1:9" ht="18" customHeight="1">
      <c r="A425" s="6"/>
      <c r="I425" s="25"/>
    </row>
    <row r="426" spans="1:9" ht="18" customHeight="1">
      <c r="A426" s="6"/>
      <c r="I426" s="25"/>
    </row>
    <row r="427" spans="1:9" ht="18" customHeight="1">
      <c r="A427" s="6"/>
      <c r="I427" s="25"/>
    </row>
    <row r="428" spans="1:9" ht="18" customHeight="1">
      <c r="A428" s="6"/>
      <c r="I428" s="25"/>
    </row>
    <row r="429" spans="1:9" ht="18" customHeight="1">
      <c r="A429" s="6"/>
      <c r="I429" s="25"/>
    </row>
    <row r="430" spans="1:9" ht="18" customHeight="1">
      <c r="A430" s="6"/>
      <c r="I430" s="25"/>
    </row>
    <row r="431" spans="1:9" ht="18" customHeight="1">
      <c r="A431" s="6"/>
      <c r="I431" s="25"/>
    </row>
    <row r="432" spans="1:9" ht="18" customHeight="1">
      <c r="A432" s="6"/>
      <c r="I432" s="25"/>
    </row>
    <row r="433" spans="1:9" ht="18" customHeight="1">
      <c r="A433" s="6"/>
      <c r="I433" s="25"/>
    </row>
    <row r="434" spans="1:9" ht="18" customHeight="1">
      <c r="A434" s="6"/>
      <c r="I434" s="25"/>
    </row>
    <row r="435" spans="1:9" ht="18" customHeight="1">
      <c r="A435" s="6"/>
      <c r="I435" s="25"/>
    </row>
    <row r="436" spans="1:9" ht="18" customHeight="1">
      <c r="A436" s="6"/>
      <c r="I436" s="25"/>
    </row>
    <row r="437" spans="1:9" ht="18" customHeight="1">
      <c r="A437" s="6"/>
      <c r="I437" s="25"/>
    </row>
    <row r="438" spans="1:9" ht="18" customHeight="1">
      <c r="A438" s="6"/>
      <c r="I438" s="25"/>
    </row>
    <row r="439" spans="1:9" ht="18" customHeight="1">
      <c r="A439" s="6"/>
      <c r="I439" s="25"/>
    </row>
    <row r="440" spans="1:9" ht="18" customHeight="1">
      <c r="A440" s="6"/>
      <c r="I440" s="25"/>
    </row>
    <row r="441" spans="1:9" ht="18" customHeight="1">
      <c r="A441" s="6"/>
      <c r="I441" s="25"/>
    </row>
    <row r="442" spans="1:9" ht="18" customHeight="1">
      <c r="A442" s="6"/>
      <c r="I442" s="25"/>
    </row>
    <row r="443" spans="1:9" ht="18" customHeight="1">
      <c r="A443" s="6"/>
      <c r="I443" s="25"/>
    </row>
    <row r="444" spans="1:9" ht="18" customHeight="1">
      <c r="A444" s="6"/>
      <c r="I444" s="25"/>
    </row>
    <row r="445" spans="1:9" ht="18" customHeight="1">
      <c r="A445" s="6"/>
      <c r="I445" s="25"/>
    </row>
    <row r="446" spans="1:9" ht="18" customHeight="1">
      <c r="A446" s="6"/>
      <c r="I446" s="25"/>
    </row>
    <row r="447" spans="1:9" ht="18" customHeight="1">
      <c r="A447" s="6"/>
      <c r="I447" s="25"/>
    </row>
    <row r="448" spans="1:9" ht="18" customHeight="1">
      <c r="A448" s="6"/>
      <c r="I448" s="25"/>
    </row>
    <row r="449" spans="1:9" ht="18" customHeight="1">
      <c r="A449" s="6"/>
      <c r="I449" s="25"/>
    </row>
    <row r="450" spans="1:9" ht="18" customHeight="1">
      <c r="A450" s="6"/>
      <c r="I450" s="25"/>
    </row>
    <row r="451" spans="1:9" ht="18" customHeight="1">
      <c r="A451" s="6"/>
      <c r="I451" s="25"/>
    </row>
    <row r="452" spans="1:9" ht="18" customHeight="1">
      <c r="A452" s="6"/>
      <c r="I452" s="25"/>
    </row>
    <row r="453" spans="1:9" ht="18" customHeight="1">
      <c r="A453" s="6"/>
      <c r="I453" s="25"/>
    </row>
    <row r="454" spans="1:9" ht="18" customHeight="1">
      <c r="A454" s="6"/>
      <c r="I454" s="25"/>
    </row>
    <row r="455" spans="1:9" ht="18" customHeight="1">
      <c r="A455" s="6"/>
      <c r="I455" s="25"/>
    </row>
    <row r="456" spans="1:9" ht="18" customHeight="1">
      <c r="A456" s="6"/>
      <c r="I456" s="25"/>
    </row>
    <row r="457" spans="1:9" ht="18" customHeight="1">
      <c r="A457" s="6"/>
      <c r="I457" s="25"/>
    </row>
    <row r="458" spans="1:9" ht="18" customHeight="1">
      <c r="A458" s="6"/>
      <c r="I458" s="25"/>
    </row>
    <row r="459" spans="1:9" ht="18" customHeight="1">
      <c r="A459" s="6"/>
      <c r="I459" s="25"/>
    </row>
    <row r="460" spans="1:9" ht="18" customHeight="1">
      <c r="A460" s="6"/>
      <c r="I460" s="25"/>
    </row>
    <row r="461" spans="1:9" ht="18" customHeight="1">
      <c r="A461" s="6"/>
      <c r="I461" s="25"/>
    </row>
    <row r="462" spans="1:9" ht="18" customHeight="1">
      <c r="A462" s="6"/>
      <c r="I462" s="25"/>
    </row>
    <row r="463" spans="1:9" ht="18" customHeight="1">
      <c r="A463" s="6"/>
      <c r="I463" s="25"/>
    </row>
    <row r="464" spans="1:9" ht="18" customHeight="1">
      <c r="A464" s="6"/>
      <c r="I464" s="25"/>
    </row>
    <row r="465" spans="1:9" ht="18" customHeight="1">
      <c r="A465" s="6"/>
      <c r="I465" s="25"/>
    </row>
  </sheetData>
  <mergeCells count="121">
    <mergeCell ref="A6:I6"/>
    <mergeCell ref="A5:I5"/>
    <mergeCell ref="B12:I12"/>
    <mergeCell ref="R12:Z12"/>
    <mergeCell ref="AA12:AI12"/>
    <mergeCell ref="AJ12:AR12"/>
    <mergeCell ref="AS12:BA12"/>
    <mergeCell ref="BB12:BJ12"/>
    <mergeCell ref="BK12:BS12"/>
    <mergeCell ref="BT12:CB12"/>
    <mergeCell ref="CC12:CK12"/>
    <mergeCell ref="CL12:CT12"/>
    <mergeCell ref="CU12:DC12"/>
    <mergeCell ref="DD12:DL12"/>
    <mergeCell ref="DM12:DU12"/>
    <mergeCell ref="DV12:ED12"/>
    <mergeCell ref="GG12:GO12"/>
    <mergeCell ref="GP12:GX12"/>
    <mergeCell ref="EE12:EM12"/>
    <mergeCell ref="EN12:EV12"/>
    <mergeCell ref="EW12:FE12"/>
    <mergeCell ref="FF12:FN12"/>
    <mergeCell ref="II12:IQ12"/>
    <mergeCell ref="IR12:IU12"/>
    <mergeCell ref="B13:I13"/>
    <mergeCell ref="B14:I14"/>
    <mergeCell ref="GY12:HG12"/>
    <mergeCell ref="HH12:HP12"/>
    <mergeCell ref="HQ12:HY12"/>
    <mergeCell ref="HZ12:IH12"/>
    <mergeCell ref="FO12:FW12"/>
    <mergeCell ref="FX12:GF12"/>
    <mergeCell ref="B15:I15"/>
    <mergeCell ref="B16:I16"/>
    <mergeCell ref="B21:I21"/>
    <mergeCell ref="B25:I25"/>
    <mergeCell ref="B26:I26"/>
    <mergeCell ref="B27:H27"/>
    <mergeCell ref="B28:I28"/>
    <mergeCell ref="B29:I29"/>
    <mergeCell ref="B31:I31"/>
    <mergeCell ref="B32:I32"/>
    <mergeCell ref="B33:I33"/>
    <mergeCell ref="B34:I34"/>
    <mergeCell ref="B38:I38"/>
    <mergeCell ref="B39:I39"/>
    <mergeCell ref="B40:I40"/>
    <mergeCell ref="B42:I42"/>
    <mergeCell ref="B46:I46"/>
    <mergeCell ref="B47:I47"/>
    <mergeCell ref="B48:I48"/>
    <mergeCell ref="B49:I49"/>
    <mergeCell ref="B50:I50"/>
    <mergeCell ref="B53:I53"/>
    <mergeCell ref="B54:I54"/>
    <mergeCell ref="B55:I55"/>
    <mergeCell ref="B56:I56"/>
    <mergeCell ref="B57:I57"/>
    <mergeCell ref="B58:I58"/>
    <mergeCell ref="B59:I59"/>
    <mergeCell ref="B60:I60"/>
    <mergeCell ref="B61:I61"/>
    <mergeCell ref="B62:I62"/>
    <mergeCell ref="B63:I63"/>
    <mergeCell ref="B65:I65"/>
    <mergeCell ref="B66:I66"/>
    <mergeCell ref="B67:I67"/>
    <mergeCell ref="D69:I69"/>
    <mergeCell ref="D70:I70"/>
    <mergeCell ref="D72:I72"/>
    <mergeCell ref="D73:I73"/>
    <mergeCell ref="B74:I74"/>
    <mergeCell ref="B75:I75"/>
    <mergeCell ref="J75:P75"/>
    <mergeCell ref="B77:I77"/>
    <mergeCell ref="A118:D118"/>
    <mergeCell ref="B76:I76"/>
    <mergeCell ref="A119:E119"/>
    <mergeCell ref="A125:E125"/>
    <mergeCell ref="A131:E131"/>
    <mergeCell ref="A138:D138"/>
    <mergeCell ref="B160:F160"/>
    <mergeCell ref="B161:F161"/>
    <mergeCell ref="B162:F162"/>
    <mergeCell ref="B163:F163"/>
    <mergeCell ref="B164:F164"/>
    <mergeCell ref="B171:F171"/>
    <mergeCell ref="B166:F166"/>
    <mergeCell ref="B167:F167"/>
    <mergeCell ref="A242:D242"/>
    <mergeCell ref="A247:D247"/>
    <mergeCell ref="B179:F179"/>
    <mergeCell ref="A229:E229"/>
    <mergeCell ref="B239:I239"/>
    <mergeCell ref="B270:G270"/>
    <mergeCell ref="B259:G259"/>
    <mergeCell ref="B266:I266"/>
    <mergeCell ref="B268:H268"/>
    <mergeCell ref="B272:G272"/>
    <mergeCell ref="B273:G273"/>
    <mergeCell ref="B274:G274"/>
    <mergeCell ref="B275:G275"/>
    <mergeCell ref="B276:G276"/>
    <mergeCell ref="B277:G277"/>
    <mergeCell ref="B278:G278"/>
    <mergeCell ref="B279:G279"/>
    <mergeCell ref="D318:G318"/>
    <mergeCell ref="D319:G319"/>
    <mergeCell ref="A280:E280"/>
    <mergeCell ref="C283:I283"/>
    <mergeCell ref="C284:I284"/>
    <mergeCell ref="A152:D152"/>
    <mergeCell ref="B165:F165"/>
    <mergeCell ref="D347:E347"/>
    <mergeCell ref="B334:I334"/>
    <mergeCell ref="D320:G320"/>
    <mergeCell ref="D321:G321"/>
    <mergeCell ref="D322:G322"/>
    <mergeCell ref="B323:G323"/>
    <mergeCell ref="B315:G315"/>
    <mergeCell ref="B317:G317"/>
  </mergeCells>
  <printOptions horizontalCentered="1"/>
  <pageMargins left="1" right="0" top="0.32" bottom="0.2" header="0.29" footer="0.17"/>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8"/>
  <dimension ref="A1:J39"/>
  <sheetViews>
    <sheetView showGridLines="0" workbookViewId="0" topLeftCell="A10">
      <selection activeCell="I11" sqref="I11"/>
    </sheetView>
  </sheetViews>
  <sheetFormatPr defaultColWidth="9" defaultRowHeight="15"/>
  <cols>
    <col min="1" max="1" width="36.59765625" style="501" customWidth="1"/>
    <col min="2" max="2" width="0.8984375" style="599" customWidth="1"/>
    <col min="3" max="3" width="5.5" style="501" customWidth="1"/>
    <col min="4" max="4" width="6.19921875" style="592" customWidth="1"/>
    <col min="5" max="5" width="15.69921875" style="593" customWidth="1"/>
    <col min="6" max="6" width="0.59375" style="594" customWidth="1"/>
    <col min="7" max="7" width="15.5" style="501" bestFit="1" customWidth="1"/>
    <col min="8" max="8" width="2.59765625" style="501" customWidth="1"/>
    <col min="9" max="9" width="17.59765625" style="501" customWidth="1"/>
    <col min="10" max="10" width="14.5" style="501" customWidth="1"/>
    <col min="11" max="16384" width="9" style="501" customWidth="1"/>
  </cols>
  <sheetData>
    <row r="1" spans="1:8" ht="19.5" customHeight="1">
      <c r="A1" s="495" t="str">
        <f>'[6]CDKT'!A1</f>
        <v>COÂNG TY COÅ PHAÀN NHÖÏA - XAÂY DÖÏNG ÑOÀNG NAI</v>
      </c>
      <c r="B1" s="495"/>
      <c r="C1" s="496"/>
      <c r="D1" s="496"/>
      <c r="E1" s="497"/>
      <c r="F1" s="498"/>
      <c r="G1" s="499"/>
      <c r="H1" s="500"/>
    </row>
    <row r="2" spans="1:8" ht="12" customHeight="1">
      <c r="A2" s="495"/>
      <c r="B2" s="495"/>
      <c r="C2" s="496"/>
      <c r="D2" s="496"/>
      <c r="E2" s="497"/>
      <c r="F2" s="498"/>
      <c r="G2" s="499"/>
      <c r="H2" s="500"/>
    </row>
    <row r="3" spans="1:8" ht="27.75" customHeight="1">
      <c r="A3" s="495"/>
      <c r="B3" s="495"/>
      <c r="C3" s="496"/>
      <c r="D3" s="496"/>
      <c r="E3" s="497"/>
      <c r="F3" s="498"/>
      <c r="G3" s="499"/>
      <c r="H3" s="500"/>
    </row>
    <row r="4" spans="1:8" ht="27.75" customHeight="1">
      <c r="A4" s="495"/>
      <c r="B4" s="495"/>
      <c r="C4" s="496"/>
      <c r="D4" s="496"/>
      <c r="E4" s="497"/>
      <c r="F4" s="498"/>
      <c r="G4" s="499"/>
      <c r="H4" s="500"/>
    </row>
    <row r="5" spans="1:8" ht="26.25" customHeight="1">
      <c r="A5" s="887" t="s">
        <v>336</v>
      </c>
      <c r="B5" s="887"/>
      <c r="C5" s="887"/>
      <c r="D5" s="887"/>
      <c r="E5" s="887"/>
      <c r="F5" s="887"/>
      <c r="G5" s="887"/>
      <c r="H5" s="502"/>
    </row>
    <row r="6" spans="1:8" ht="26.25" customHeight="1">
      <c r="A6" s="887" t="str">
        <f>'[4]tm-QI'!A6</f>
        <v>Quùi I naêm 2008</v>
      </c>
      <c r="B6" s="887"/>
      <c r="C6" s="887"/>
      <c r="D6" s="887"/>
      <c r="E6" s="887"/>
      <c r="F6" s="887"/>
      <c r="G6" s="887"/>
      <c r="H6" s="502"/>
    </row>
    <row r="7" spans="1:8" ht="19.5" customHeight="1">
      <c r="A7" s="495"/>
      <c r="B7" s="495"/>
      <c r="C7" s="496"/>
      <c r="D7" s="496"/>
      <c r="E7" s="497"/>
      <c r="F7" s="498"/>
      <c r="G7" s="499" t="str">
        <f>'[4]tm-QI'!I7</f>
        <v>DVT: Viet Nam Dong</v>
      </c>
      <c r="H7" s="500"/>
    </row>
    <row r="8" spans="1:8" ht="3" customHeight="1">
      <c r="A8" s="503"/>
      <c r="B8" s="503"/>
      <c r="C8" s="503"/>
      <c r="D8" s="504"/>
      <c r="E8" s="505"/>
      <c r="F8" s="505"/>
      <c r="G8" s="506"/>
      <c r="H8" s="507"/>
    </row>
    <row r="9" spans="1:8" ht="24" customHeight="1" thickBot="1">
      <c r="A9" s="508"/>
      <c r="B9" s="508"/>
      <c r="C9" s="508"/>
      <c r="D9" s="509"/>
      <c r="E9" s="510"/>
      <c r="F9" s="510"/>
      <c r="G9" s="511"/>
      <c r="H9" s="512"/>
    </row>
    <row r="10" spans="1:8" ht="37.5" customHeight="1" thickBot="1">
      <c r="A10" s="513" t="s">
        <v>337</v>
      </c>
      <c r="B10" s="513"/>
      <c r="C10" s="513" t="s">
        <v>338</v>
      </c>
      <c r="D10" s="514" t="s">
        <v>339</v>
      </c>
      <c r="E10" s="515" t="s">
        <v>251</v>
      </c>
      <c r="F10" s="516"/>
      <c r="G10" s="517" t="str">
        <f>'[4]CDKT-QI'!J9</f>
        <v>31/03/2008</v>
      </c>
      <c r="H10" s="518"/>
    </row>
    <row r="11" spans="1:10" ht="24.75" customHeight="1">
      <c r="A11" s="519" t="s">
        <v>340</v>
      </c>
      <c r="B11" s="520"/>
      <c r="C11" s="521" t="s">
        <v>341</v>
      </c>
      <c r="D11" s="522" t="s">
        <v>342</v>
      </c>
      <c r="E11" s="523">
        <v>150572119486</v>
      </c>
      <c r="F11" s="524"/>
      <c r="G11" s="525">
        <v>36436166801</v>
      </c>
      <c r="H11" s="526"/>
      <c r="J11" s="527"/>
    </row>
    <row r="12" spans="1:9" ht="19.5" customHeight="1">
      <c r="A12" s="528" t="s">
        <v>343</v>
      </c>
      <c r="B12" s="529"/>
      <c r="C12" s="530" t="s">
        <v>344</v>
      </c>
      <c r="D12" s="522"/>
      <c r="E12" s="531">
        <v>1203877156</v>
      </c>
      <c r="F12" s="532"/>
      <c r="G12" s="531"/>
      <c r="H12" s="533"/>
      <c r="I12" s="527"/>
    </row>
    <row r="13" spans="1:9" ht="21.75" customHeight="1">
      <c r="A13" s="519" t="s">
        <v>345</v>
      </c>
      <c r="B13" s="534"/>
      <c r="C13" s="521" t="s">
        <v>346</v>
      </c>
      <c r="D13" s="522"/>
      <c r="E13" s="525">
        <f>E11-E12</f>
        <v>149368242330</v>
      </c>
      <c r="F13" s="525">
        <f>F11-F12</f>
        <v>0</v>
      </c>
      <c r="G13" s="525">
        <f>G11-G12</f>
        <v>36436166801</v>
      </c>
      <c r="H13" s="526"/>
      <c r="I13" s="535"/>
    </row>
    <row r="14" spans="1:8" ht="21.75" customHeight="1">
      <c r="A14" s="536" t="s">
        <v>347</v>
      </c>
      <c r="B14" s="529"/>
      <c r="C14" s="522">
        <v>11</v>
      </c>
      <c r="D14" s="522" t="s">
        <v>348</v>
      </c>
      <c r="E14" s="537">
        <v>133717987402</v>
      </c>
      <c r="F14" s="538"/>
      <c r="G14" s="216">
        <v>32733467677</v>
      </c>
      <c r="H14" s="533"/>
    </row>
    <row r="15" spans="1:8" ht="21.75" customHeight="1">
      <c r="A15" s="539" t="s">
        <v>349</v>
      </c>
      <c r="B15" s="520"/>
      <c r="C15" s="540">
        <v>20</v>
      </c>
      <c r="D15" s="541"/>
      <c r="E15" s="542">
        <f>E13-E14</f>
        <v>15650254928</v>
      </c>
      <c r="F15" s="543"/>
      <c r="G15" s="542">
        <f>G13-G14</f>
        <v>3702699124</v>
      </c>
      <c r="H15" s="526"/>
    </row>
    <row r="16" spans="1:9" ht="24.75" customHeight="1">
      <c r="A16" s="528" t="s">
        <v>350</v>
      </c>
      <c r="B16" s="529"/>
      <c r="C16" s="544">
        <v>21</v>
      </c>
      <c r="D16" s="522" t="s">
        <v>351</v>
      </c>
      <c r="E16" s="545">
        <v>94101521</v>
      </c>
      <c r="F16" s="538"/>
      <c r="G16" s="531">
        <v>246959263</v>
      </c>
      <c r="H16" s="533"/>
      <c r="I16" s="527"/>
    </row>
    <row r="17" spans="1:8" ht="24.75" customHeight="1">
      <c r="A17" s="528" t="s">
        <v>352</v>
      </c>
      <c r="B17" s="529"/>
      <c r="C17" s="530">
        <v>22</v>
      </c>
      <c r="D17" s="522" t="s">
        <v>353</v>
      </c>
      <c r="E17" s="537">
        <v>3961273223</v>
      </c>
      <c r="F17" s="532"/>
      <c r="G17" s="531">
        <v>1156582984</v>
      </c>
      <c r="H17" s="533"/>
    </row>
    <row r="18" spans="1:9" ht="21.75" customHeight="1">
      <c r="A18" s="546" t="s">
        <v>354</v>
      </c>
      <c r="B18" s="547"/>
      <c r="C18" s="548">
        <v>23</v>
      </c>
      <c r="D18" s="548"/>
      <c r="E18" s="549">
        <v>3555238573</v>
      </c>
      <c r="F18" s="550"/>
      <c r="G18" s="551">
        <v>1156582984</v>
      </c>
      <c r="H18" s="533"/>
      <c r="I18" s="527"/>
    </row>
    <row r="19" spans="1:10" ht="21.75" customHeight="1">
      <c r="A19" s="528" t="s">
        <v>355</v>
      </c>
      <c r="B19" s="529"/>
      <c r="C19" s="544">
        <v>24</v>
      </c>
      <c r="D19" s="522"/>
      <c r="E19" s="545">
        <v>1811395453</v>
      </c>
      <c r="F19" s="538"/>
      <c r="G19" s="531">
        <v>709051265</v>
      </c>
      <c r="H19" s="533"/>
      <c r="J19" s="527"/>
    </row>
    <row r="20" spans="1:10" ht="21.75" customHeight="1">
      <c r="A20" s="536" t="s">
        <v>356</v>
      </c>
      <c r="B20" s="529"/>
      <c r="C20" s="541">
        <v>25</v>
      </c>
      <c r="D20" s="541"/>
      <c r="E20" s="532">
        <v>3903720698</v>
      </c>
      <c r="F20" s="532"/>
      <c r="G20" s="531">
        <v>928973373</v>
      </c>
      <c r="H20" s="238"/>
      <c r="I20" s="238"/>
      <c r="J20" s="527"/>
    </row>
    <row r="21" spans="1:8" ht="21.75" customHeight="1">
      <c r="A21" s="552" t="s">
        <v>357</v>
      </c>
      <c r="B21" s="520"/>
      <c r="C21" s="553">
        <v>30</v>
      </c>
      <c r="D21" s="522"/>
      <c r="E21" s="554">
        <f>E15+E16-E17-E19-E20</f>
        <v>6067967075</v>
      </c>
      <c r="F21" s="555"/>
      <c r="G21" s="554">
        <f>G15+G16-G17-G19-G20</f>
        <v>1155050765</v>
      </c>
      <c r="H21" s="526"/>
    </row>
    <row r="22" spans="1:8" ht="21.75" customHeight="1">
      <c r="A22" s="528" t="s">
        <v>358</v>
      </c>
      <c r="B22" s="529"/>
      <c r="C22" s="544">
        <v>31</v>
      </c>
      <c r="D22" s="522"/>
      <c r="E22" s="531">
        <v>471466091</v>
      </c>
      <c r="F22" s="216"/>
      <c r="G22" s="531"/>
      <c r="H22" s="533"/>
    </row>
    <row r="23" spans="1:8" ht="19.5" customHeight="1">
      <c r="A23" s="528" t="s">
        <v>359</v>
      </c>
      <c r="B23" s="529"/>
      <c r="C23" s="544">
        <v>32</v>
      </c>
      <c r="D23" s="522"/>
      <c r="E23" s="556">
        <v>452176113</v>
      </c>
      <c r="F23" s="538"/>
      <c r="G23" s="531"/>
      <c r="H23" s="533"/>
    </row>
    <row r="24" spans="1:9" ht="19.5" customHeight="1">
      <c r="A24" s="557" t="s">
        <v>360</v>
      </c>
      <c r="B24" s="520"/>
      <c r="C24" s="558">
        <v>40</v>
      </c>
      <c r="D24" s="522"/>
      <c r="E24" s="543">
        <f>E22-E23</f>
        <v>19289978</v>
      </c>
      <c r="F24" s="543">
        <f>F22-F23</f>
        <v>0</v>
      </c>
      <c r="G24" s="543">
        <f>G22-G23</f>
        <v>0</v>
      </c>
      <c r="H24" s="526"/>
      <c r="I24" s="559"/>
    </row>
    <row r="25" spans="1:9" ht="21.75" customHeight="1">
      <c r="A25" s="552" t="s">
        <v>361</v>
      </c>
      <c r="B25" s="520"/>
      <c r="C25" s="553">
        <v>50</v>
      </c>
      <c r="D25" s="522"/>
      <c r="E25" s="560">
        <f>E21+E24</f>
        <v>6087257053</v>
      </c>
      <c r="F25" s="543"/>
      <c r="G25" s="560">
        <f>G21+G24</f>
        <v>1155050765</v>
      </c>
      <c r="H25" s="526"/>
      <c r="I25" s="559"/>
    </row>
    <row r="26" spans="1:9" ht="21.75" customHeight="1">
      <c r="A26" s="561" t="s">
        <v>362</v>
      </c>
      <c r="B26" s="562"/>
      <c r="C26" s="563"/>
      <c r="D26" s="564"/>
      <c r="E26" s="565">
        <f>E25</f>
        <v>6087257053</v>
      </c>
      <c r="F26" s="482"/>
      <c r="G26" s="565">
        <f>G25</f>
        <v>1155050765</v>
      </c>
      <c r="H26" s="526"/>
      <c r="I26" s="559"/>
    </row>
    <row r="27" spans="1:10" ht="21.75" customHeight="1">
      <c r="A27" s="539" t="s">
        <v>363</v>
      </c>
      <c r="B27" s="520"/>
      <c r="C27" s="544">
        <v>51</v>
      </c>
      <c r="D27" s="522" t="s">
        <v>364</v>
      </c>
      <c r="E27" s="531">
        <v>1704431974</v>
      </c>
      <c r="F27" s="543"/>
      <c r="G27" s="531"/>
      <c r="H27" s="526"/>
      <c r="I27" s="527"/>
      <c r="J27" s="527"/>
    </row>
    <row r="28" spans="1:10" ht="21.75" customHeight="1">
      <c r="A28" s="561" t="s">
        <v>365</v>
      </c>
      <c r="B28" s="566"/>
      <c r="C28" s="567"/>
      <c r="D28" s="564"/>
      <c r="E28" s="551">
        <v>852215987</v>
      </c>
      <c r="F28" s="568"/>
      <c r="G28" s="551"/>
      <c r="H28" s="526"/>
      <c r="I28" s="527"/>
      <c r="J28" s="527"/>
    </row>
    <row r="29" spans="1:10" ht="21.75" customHeight="1">
      <c r="A29" s="539" t="s">
        <v>366</v>
      </c>
      <c r="B29" s="520"/>
      <c r="C29" s="544">
        <v>52</v>
      </c>
      <c r="D29" s="522"/>
      <c r="E29" s="531"/>
      <c r="F29" s="543"/>
      <c r="G29" s="531"/>
      <c r="H29" s="526"/>
      <c r="I29" s="527"/>
      <c r="J29" s="527"/>
    </row>
    <row r="30" spans="1:10" ht="21.75" customHeight="1">
      <c r="A30" s="539" t="s">
        <v>367</v>
      </c>
      <c r="B30" s="520"/>
      <c r="C30" s="569">
        <v>60</v>
      </c>
      <c r="D30" s="522"/>
      <c r="E30" s="542">
        <f>E25-E27+E28</f>
        <v>5235041066</v>
      </c>
      <c r="F30" s="543"/>
      <c r="G30" s="542">
        <f>G25-G27+G28</f>
        <v>1155050765</v>
      </c>
      <c r="H30" s="526"/>
      <c r="I30" s="526"/>
      <c r="J30" s="527"/>
    </row>
    <row r="31" spans="1:10" ht="21.75" customHeight="1">
      <c r="A31" s="539" t="s">
        <v>368</v>
      </c>
      <c r="B31" s="520"/>
      <c r="C31" s="569">
        <v>70</v>
      </c>
      <c r="D31" s="522" t="s">
        <v>369</v>
      </c>
      <c r="E31" s="531">
        <v>2618</v>
      </c>
      <c r="F31" s="543"/>
      <c r="G31" s="531"/>
      <c r="H31" s="526"/>
      <c r="I31" s="526"/>
      <c r="J31" s="527"/>
    </row>
    <row r="32" spans="1:10" ht="3" customHeight="1" thickBot="1">
      <c r="A32" s="570"/>
      <c r="B32" s="570"/>
      <c r="C32" s="570"/>
      <c r="D32" s="571"/>
      <c r="E32" s="572"/>
      <c r="F32" s="572"/>
      <c r="G32" s="573"/>
      <c r="H32" s="574"/>
      <c r="I32" s="527"/>
      <c r="J32" s="527"/>
    </row>
    <row r="33" spans="1:10" ht="9.75" customHeight="1" thickTop="1">
      <c r="A33" s="575"/>
      <c r="B33" s="576"/>
      <c r="C33" s="575"/>
      <c r="D33" s="577"/>
      <c r="E33" s="578"/>
      <c r="F33" s="579"/>
      <c r="G33" s="511"/>
      <c r="H33" s="512"/>
      <c r="I33" s="527"/>
      <c r="J33" s="527"/>
    </row>
    <row r="34" spans="1:10" ht="21.75" customHeight="1">
      <c r="A34" s="580"/>
      <c r="B34" s="581"/>
      <c r="C34" s="580"/>
      <c r="D34" s="582"/>
      <c r="E34" s="885" t="str">
        <f>'[4]tm-QI'!H346</f>
        <v>Ngaøy 20 thaùng 04 naêm 2008</v>
      </c>
      <c r="F34" s="885"/>
      <c r="G34" s="885"/>
      <c r="H34" s="584"/>
      <c r="I34" s="527"/>
      <c r="J34" s="527"/>
    </row>
    <row r="35" spans="1:10" ht="21.75" customHeight="1">
      <c r="A35" s="585" t="s">
        <v>370</v>
      </c>
      <c r="B35" s="585"/>
      <c r="C35" s="586"/>
      <c r="D35" s="587"/>
      <c r="E35" s="886" t="str">
        <f>'[6]CDKT'!H93</f>
        <v>Toång Giaùm Ñoác</v>
      </c>
      <c r="F35" s="886"/>
      <c r="G35" s="886"/>
      <c r="H35" s="589"/>
      <c r="I35" s="527"/>
      <c r="J35" s="527"/>
    </row>
    <row r="36" spans="1:2" ht="18" customHeight="1">
      <c r="A36" s="590"/>
      <c r="B36" s="591"/>
    </row>
    <row r="37" spans="1:2" ht="21.75" customHeight="1">
      <c r="A37" s="595"/>
      <c r="B37" s="596"/>
    </row>
    <row r="38" spans="1:2" ht="18" customHeight="1">
      <c r="A38" s="597"/>
      <c r="B38" s="598"/>
    </row>
    <row r="39" spans="1:2" ht="18.75">
      <c r="A39" s="590"/>
      <c r="B39" s="591"/>
    </row>
  </sheetData>
  <mergeCells count="4">
    <mergeCell ref="E34:G34"/>
    <mergeCell ref="E35:G35"/>
    <mergeCell ref="A6:G6"/>
    <mergeCell ref="A5:G5"/>
  </mergeCells>
  <printOptions horizontalCentered="1"/>
  <pageMargins left="1.07" right="0" top="0.5" bottom="0.25" header="0.5" footer="0.2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118"/>
  <sheetViews>
    <sheetView tabSelected="1" workbookViewId="0" topLeftCell="A1">
      <selection activeCell="L64" sqref="L64"/>
    </sheetView>
  </sheetViews>
  <sheetFormatPr defaultColWidth="8.796875" defaultRowHeight="15"/>
  <cols>
    <col min="1" max="1" width="33.59765625" style="2" customWidth="1"/>
    <col min="2" max="3" width="0.8984375" style="2" hidden="1" customWidth="1"/>
    <col min="4" max="4" width="7.69921875" style="600" customWidth="1"/>
    <col min="5" max="5" width="1" style="600" customWidth="1"/>
    <col min="6" max="6" width="6.5" style="601" customWidth="1"/>
    <col min="7" max="7" width="0.6953125" style="601" customWidth="1"/>
    <col min="8" max="8" width="15.59765625" style="5" customWidth="1"/>
    <col min="9" max="9" width="1.390625" style="5" customWidth="1"/>
    <col min="10" max="10" width="16.8984375" style="134" customWidth="1"/>
    <col min="11" max="11" width="0.40625" style="134" customWidth="1"/>
    <col min="12" max="12" width="15.3984375" style="6" bestFit="1" customWidth="1"/>
    <col min="13" max="13" width="16.19921875" style="6" bestFit="1" customWidth="1"/>
    <col min="14" max="14" width="13.3984375" style="6" customWidth="1"/>
    <col min="15" max="16384" width="9" style="6" customWidth="1"/>
  </cols>
  <sheetData>
    <row r="1" spans="1:11" ht="21.75" customHeight="1">
      <c r="A1" s="144" t="s">
        <v>371</v>
      </c>
      <c r="B1" s="144"/>
      <c r="C1" s="144"/>
      <c r="H1" s="237"/>
      <c r="I1" s="237"/>
      <c r="J1" s="543"/>
      <c r="K1" s="543"/>
    </row>
    <row r="2" spans="1:11" ht="21.75" customHeight="1">
      <c r="A2" s="144"/>
      <c r="B2" s="144"/>
      <c r="C2" s="144"/>
      <c r="H2" s="237"/>
      <c r="I2" s="237"/>
      <c r="J2" s="543"/>
      <c r="K2" s="543"/>
    </row>
    <row r="3" spans="1:11" ht="21.75" customHeight="1">
      <c r="A3" s="144"/>
      <c r="B3" s="144"/>
      <c r="C3" s="144"/>
      <c r="H3" s="237"/>
      <c r="I3" s="237"/>
      <c r="J3" s="543"/>
      <c r="K3" s="543"/>
    </row>
    <row r="4" spans="1:10" ht="25.5" customHeight="1">
      <c r="A4" s="889" t="s">
        <v>372</v>
      </c>
      <c r="B4" s="889"/>
      <c r="C4" s="889"/>
      <c r="D4" s="889"/>
      <c r="E4" s="889"/>
      <c r="F4" s="889"/>
      <c r="G4" s="889"/>
      <c r="H4" s="889"/>
      <c r="I4" s="889"/>
      <c r="J4" s="889"/>
    </row>
    <row r="5" spans="1:10" ht="25.5" customHeight="1">
      <c r="A5" s="889" t="str">
        <f>'[4]tm-QI'!A6</f>
        <v>Quùi I naêm 2008</v>
      </c>
      <c r="B5" s="889"/>
      <c r="C5" s="889"/>
      <c r="D5" s="889"/>
      <c r="E5" s="889"/>
      <c r="F5" s="889"/>
      <c r="G5" s="889"/>
      <c r="H5" s="889"/>
      <c r="I5" s="889"/>
      <c r="J5" s="889"/>
    </row>
    <row r="6" spans="1:11" ht="21.75" customHeight="1">
      <c r="A6" s="144"/>
      <c r="B6" s="144"/>
      <c r="C6" s="144"/>
      <c r="H6" s="237"/>
      <c r="I6" s="237"/>
      <c r="J6" s="602" t="s">
        <v>373</v>
      </c>
      <c r="K6" s="543"/>
    </row>
    <row r="7" spans="1:10" ht="3" customHeight="1">
      <c r="A7" s="603"/>
      <c r="B7" s="603"/>
      <c r="C7" s="603"/>
      <c r="D7" s="604"/>
      <c r="E7" s="604"/>
      <c r="F7" s="605"/>
      <c r="G7" s="605"/>
      <c r="H7" s="506"/>
      <c r="I7" s="506"/>
      <c r="J7" s="506"/>
    </row>
    <row r="8" spans="1:11" ht="6.75" customHeight="1" thickBot="1">
      <c r="A8" s="606"/>
      <c r="B8" s="606"/>
      <c r="C8" s="606"/>
      <c r="D8" s="607"/>
      <c r="E8" s="607"/>
      <c r="F8" s="608"/>
      <c r="G8" s="608"/>
      <c r="H8" s="609"/>
      <c r="I8" s="609"/>
      <c r="J8" s="609"/>
      <c r="K8" s="610"/>
    </row>
    <row r="9" spans="1:11" ht="33" customHeight="1" thickBot="1">
      <c r="A9" s="611" t="s">
        <v>374</v>
      </c>
      <c r="B9" s="611"/>
      <c r="C9" s="611"/>
      <c r="D9" s="612" t="s">
        <v>338</v>
      </c>
      <c r="E9" s="612"/>
      <c r="F9" s="613" t="s">
        <v>339</v>
      </c>
      <c r="G9" s="613"/>
      <c r="H9" s="614" t="s">
        <v>375</v>
      </c>
      <c r="I9" s="615"/>
      <c r="J9" s="614" t="s">
        <v>376</v>
      </c>
      <c r="K9" s="616"/>
    </row>
    <row r="10" spans="1:11" ht="24.75" customHeight="1">
      <c r="A10" s="617" t="s">
        <v>377</v>
      </c>
      <c r="B10" s="617"/>
      <c r="C10" s="617"/>
      <c r="D10" s="618">
        <v>100</v>
      </c>
      <c r="E10" s="618"/>
      <c r="F10" s="619"/>
      <c r="G10" s="618"/>
      <c r="H10" s="602">
        <f>H11+H17+H25+H28</f>
        <v>86223146812</v>
      </c>
      <c r="I10" s="602"/>
      <c r="J10" s="602">
        <f>J11+J17+J25+J28</f>
        <v>108845898504</v>
      </c>
      <c r="K10" s="602"/>
    </row>
    <row r="11" spans="1:12" ht="19.5" customHeight="1">
      <c r="A11" s="620" t="s">
        <v>378</v>
      </c>
      <c r="B11" s="617"/>
      <c r="C11" s="617"/>
      <c r="D11" s="621">
        <v>110</v>
      </c>
      <c r="E11" s="618"/>
      <c r="F11" s="622"/>
      <c r="G11" s="623"/>
      <c r="H11" s="624">
        <f>H12</f>
        <v>2060370675</v>
      </c>
      <c r="I11" s="602"/>
      <c r="J11" s="624">
        <f>J12</f>
        <v>13367010257</v>
      </c>
      <c r="K11" s="602"/>
      <c r="L11" s="625"/>
    </row>
    <row r="12" spans="1:11" ht="19.5" customHeight="1">
      <c r="A12" s="626" t="s">
        <v>379</v>
      </c>
      <c r="B12" s="626"/>
      <c r="C12" s="626"/>
      <c r="D12" s="627">
        <v>111</v>
      </c>
      <c r="E12" s="627"/>
      <c r="F12" s="628" t="s">
        <v>380</v>
      </c>
      <c r="G12" s="629"/>
      <c r="H12" s="159">
        <v>2060370675</v>
      </c>
      <c r="I12" s="159"/>
      <c r="J12" s="159">
        <v>13367010257</v>
      </c>
      <c r="K12" s="159"/>
    </row>
    <row r="13" spans="1:11" ht="12" customHeight="1" hidden="1">
      <c r="A13" s="626" t="s">
        <v>381</v>
      </c>
      <c r="B13" s="626"/>
      <c r="C13" s="626"/>
      <c r="D13" s="627">
        <v>112</v>
      </c>
      <c r="E13" s="627"/>
      <c r="F13" s="136"/>
      <c r="G13" s="629"/>
      <c r="H13" s="159"/>
      <c r="I13" s="159"/>
      <c r="J13" s="159"/>
      <c r="K13" s="159"/>
    </row>
    <row r="14" spans="1:11" ht="19.5" customHeight="1">
      <c r="A14" s="630" t="s">
        <v>382</v>
      </c>
      <c r="B14" s="617"/>
      <c r="C14" s="617"/>
      <c r="D14" s="631">
        <v>120</v>
      </c>
      <c r="E14" s="618"/>
      <c r="F14" s="632"/>
      <c r="G14" s="627"/>
      <c r="H14" s="633"/>
      <c r="I14" s="634"/>
      <c r="J14" s="633"/>
      <c r="K14" s="634"/>
    </row>
    <row r="15" spans="1:11" ht="15.75" hidden="1">
      <c r="A15" s="626" t="s">
        <v>383</v>
      </c>
      <c r="B15" s="626"/>
      <c r="C15" s="626"/>
      <c r="D15" s="627">
        <v>121</v>
      </c>
      <c r="E15" s="627"/>
      <c r="F15" s="136"/>
      <c r="G15" s="629"/>
      <c r="H15" s="159"/>
      <c r="I15" s="159"/>
      <c r="J15" s="159"/>
      <c r="K15" s="159"/>
    </row>
    <row r="16" spans="1:11" ht="15.75" hidden="1">
      <c r="A16" s="626" t="s">
        <v>384</v>
      </c>
      <c r="B16" s="626"/>
      <c r="C16" s="626"/>
      <c r="D16" s="627">
        <v>129</v>
      </c>
      <c r="E16" s="627"/>
      <c r="F16" s="635"/>
      <c r="G16" s="627"/>
      <c r="H16" s="159"/>
      <c r="I16" s="159"/>
      <c r="J16" s="159"/>
      <c r="K16" s="159"/>
    </row>
    <row r="17" spans="1:11" ht="19.5" customHeight="1">
      <c r="A17" s="630" t="s">
        <v>385</v>
      </c>
      <c r="B17" s="617"/>
      <c r="C17" s="617"/>
      <c r="D17" s="631">
        <v>130</v>
      </c>
      <c r="E17" s="618"/>
      <c r="F17" s="636"/>
      <c r="G17" s="629"/>
      <c r="H17" s="637">
        <f>SUM(H18:H24)</f>
        <v>49925223326</v>
      </c>
      <c r="I17" s="602"/>
      <c r="J17" s="637">
        <f>SUM(J18:J24)</f>
        <v>60376382426</v>
      </c>
      <c r="K17" s="602"/>
    </row>
    <row r="18" spans="1:12" ht="18" customHeight="1">
      <c r="A18" s="626" t="s">
        <v>386</v>
      </c>
      <c r="B18" s="626"/>
      <c r="C18" s="626"/>
      <c r="D18" s="627">
        <v>131</v>
      </c>
      <c r="E18" s="627"/>
      <c r="F18" s="628"/>
      <c r="G18" s="629"/>
      <c r="H18" s="290">
        <v>45943496507</v>
      </c>
      <c r="I18" s="159"/>
      <c r="J18" s="159">
        <v>39871865294</v>
      </c>
      <c r="K18" s="159"/>
      <c r="L18" s="625"/>
    </row>
    <row r="19" spans="1:11" ht="18" customHeight="1">
      <c r="A19" s="626" t="s">
        <v>387</v>
      </c>
      <c r="B19" s="626"/>
      <c r="C19" s="626"/>
      <c r="D19" s="627">
        <v>132</v>
      </c>
      <c r="E19" s="627"/>
      <c r="F19" s="628"/>
      <c r="G19" s="627"/>
      <c r="H19" s="159">
        <v>3972460161</v>
      </c>
      <c r="I19" s="159"/>
      <c r="J19" s="159">
        <v>20504517132</v>
      </c>
      <c r="K19" s="159"/>
    </row>
    <row r="20" spans="1:10" ht="18" customHeight="1" hidden="1">
      <c r="A20" s="626" t="s">
        <v>388</v>
      </c>
      <c r="B20" s="626"/>
      <c r="C20" s="626"/>
      <c r="D20" s="627">
        <v>133</v>
      </c>
      <c r="E20" s="627"/>
      <c r="F20" s="136"/>
      <c r="G20" s="629"/>
      <c r="H20" s="159"/>
      <c r="I20" s="159"/>
      <c r="J20" s="159"/>
    </row>
    <row r="21" spans="1:11" ht="18" customHeight="1" hidden="1">
      <c r="A21" s="626" t="s">
        <v>389</v>
      </c>
      <c r="B21" s="626"/>
      <c r="C21" s="626"/>
      <c r="D21" s="627">
        <v>134</v>
      </c>
      <c r="E21" s="627"/>
      <c r="F21" s="136"/>
      <c r="G21" s="627"/>
      <c r="H21" s="159"/>
      <c r="I21" s="159"/>
      <c r="J21" s="159"/>
      <c r="K21" s="159"/>
    </row>
    <row r="22" spans="1:12" ht="18" customHeight="1" hidden="1">
      <c r="A22" s="626" t="s">
        <v>390</v>
      </c>
      <c r="B22" s="626"/>
      <c r="C22" s="626"/>
      <c r="D22" s="627">
        <v>135</v>
      </c>
      <c r="E22" s="627"/>
      <c r="F22" s="628" t="s">
        <v>391</v>
      </c>
      <c r="G22" s="629"/>
      <c r="H22" s="159"/>
      <c r="I22" s="159"/>
      <c r="J22" s="159"/>
      <c r="K22" s="159"/>
      <c r="L22" s="625"/>
    </row>
    <row r="23" spans="1:11" ht="18" customHeight="1" hidden="1">
      <c r="A23" s="626" t="s">
        <v>392</v>
      </c>
      <c r="B23" s="626"/>
      <c r="C23" s="626"/>
      <c r="D23" s="627">
        <v>138</v>
      </c>
      <c r="E23" s="627"/>
      <c r="F23" s="136"/>
      <c r="G23" s="623"/>
      <c r="H23" s="159"/>
      <c r="I23" s="159"/>
      <c r="J23" s="159"/>
      <c r="K23" s="159"/>
    </row>
    <row r="24" spans="1:11" ht="18" customHeight="1">
      <c r="A24" s="626" t="s">
        <v>393</v>
      </c>
      <c r="B24" s="626"/>
      <c r="C24" s="626"/>
      <c r="D24" s="627">
        <v>133</v>
      </c>
      <c r="E24" s="627"/>
      <c r="F24" s="136"/>
      <c r="G24" s="623"/>
      <c r="H24" s="159">
        <v>9266658</v>
      </c>
      <c r="I24" s="159"/>
      <c r="J24" s="159"/>
      <c r="K24" s="159"/>
    </row>
    <row r="25" spans="1:11" ht="19.5" customHeight="1">
      <c r="A25" s="630" t="s">
        <v>394</v>
      </c>
      <c r="B25" s="617"/>
      <c r="C25" s="617"/>
      <c r="D25" s="631">
        <v>140</v>
      </c>
      <c r="E25" s="618"/>
      <c r="F25" s="636"/>
      <c r="G25" s="623"/>
      <c r="H25" s="637">
        <f>H26+H27</f>
        <v>32279545575</v>
      </c>
      <c r="I25" s="602"/>
      <c r="J25" s="637">
        <f>J26+J27</f>
        <v>30293293500</v>
      </c>
      <c r="K25" s="602"/>
    </row>
    <row r="26" spans="1:11" ht="18" customHeight="1">
      <c r="A26" s="626" t="s">
        <v>395</v>
      </c>
      <c r="B26" s="626"/>
      <c r="C26" s="626"/>
      <c r="D26" s="627">
        <v>141</v>
      </c>
      <c r="E26" s="627"/>
      <c r="F26" s="628" t="s">
        <v>396</v>
      </c>
      <c r="G26" s="629"/>
      <c r="H26" s="159">
        <v>32279545575</v>
      </c>
      <c r="I26" s="159"/>
      <c r="J26" s="159">
        <v>30293293500</v>
      </c>
      <c r="K26" s="159"/>
    </row>
    <row r="27" spans="1:12" ht="18" customHeight="1" hidden="1">
      <c r="A27" s="626" t="s">
        <v>397</v>
      </c>
      <c r="B27" s="626"/>
      <c r="C27" s="626"/>
      <c r="D27" s="627">
        <v>149</v>
      </c>
      <c r="E27" s="627"/>
      <c r="F27" s="638"/>
      <c r="G27" s="618"/>
      <c r="H27" s="159"/>
      <c r="I27" s="634"/>
      <c r="J27" s="159"/>
      <c r="K27" s="634"/>
      <c r="L27" s="625"/>
    </row>
    <row r="28" spans="1:11" ht="19.5" customHeight="1">
      <c r="A28" s="630" t="s">
        <v>398</v>
      </c>
      <c r="B28" s="617"/>
      <c r="C28" s="617"/>
      <c r="D28" s="631">
        <v>150</v>
      </c>
      <c r="E28" s="618"/>
      <c r="F28" s="636"/>
      <c r="G28" s="623"/>
      <c r="H28" s="637">
        <f>SUM(H29:H33)</f>
        <v>1958007236</v>
      </c>
      <c r="I28" s="637">
        <f>SUM(I29:I33)</f>
        <v>0</v>
      </c>
      <c r="J28" s="637">
        <f>SUM(J29:J33)</f>
        <v>4809212321</v>
      </c>
      <c r="K28" s="602"/>
    </row>
    <row r="29" spans="1:11" ht="15.75" hidden="1">
      <c r="A29" s="626" t="s">
        <v>399</v>
      </c>
      <c r="B29" s="626"/>
      <c r="C29" s="626"/>
      <c r="D29" s="627">
        <v>151</v>
      </c>
      <c r="E29" s="627"/>
      <c r="F29" s="136"/>
      <c r="G29" s="618"/>
      <c r="H29" s="159"/>
      <c r="I29" s="159"/>
      <c r="J29" s="159"/>
      <c r="K29" s="159"/>
    </row>
    <row r="30" spans="1:11" ht="15.75" hidden="1">
      <c r="A30" s="626" t="s">
        <v>400</v>
      </c>
      <c r="B30" s="626"/>
      <c r="C30" s="626"/>
      <c r="D30" s="627">
        <v>151</v>
      </c>
      <c r="E30" s="627"/>
      <c r="F30" s="136"/>
      <c r="G30" s="618"/>
      <c r="H30" s="159"/>
      <c r="I30" s="159"/>
      <c r="J30" s="159"/>
      <c r="K30" s="159"/>
    </row>
    <row r="31" spans="1:11" ht="18" customHeight="1">
      <c r="A31" s="626" t="s">
        <v>401</v>
      </c>
      <c r="B31" s="626"/>
      <c r="C31" s="626"/>
      <c r="D31" s="627">
        <v>152</v>
      </c>
      <c r="E31" s="627"/>
      <c r="F31" s="628"/>
      <c r="G31" s="618"/>
      <c r="H31" s="159"/>
      <c r="I31" s="159"/>
      <c r="J31" s="159">
        <v>1556423919</v>
      </c>
      <c r="K31" s="159"/>
    </row>
    <row r="32" spans="1:11" ht="18" customHeight="1">
      <c r="A32" s="626" t="s">
        <v>402</v>
      </c>
      <c r="B32" s="626"/>
      <c r="C32" s="626"/>
      <c r="D32" s="639" t="s">
        <v>403</v>
      </c>
      <c r="E32" s="627"/>
      <c r="F32" s="136" t="s">
        <v>404</v>
      </c>
      <c r="G32" s="629"/>
      <c r="H32" s="159">
        <v>599523753</v>
      </c>
      <c r="I32" s="159"/>
      <c r="J32" s="159">
        <v>2250000</v>
      </c>
      <c r="K32" s="159"/>
    </row>
    <row r="33" spans="1:11" ht="18" customHeight="1">
      <c r="A33" s="626" t="s">
        <v>405</v>
      </c>
      <c r="B33" s="626"/>
      <c r="C33" s="626"/>
      <c r="D33" s="627">
        <v>158</v>
      </c>
      <c r="E33" s="627"/>
      <c r="F33" s="628"/>
      <c r="G33" s="618"/>
      <c r="H33" s="159">
        <v>1358483483</v>
      </c>
      <c r="I33" s="159"/>
      <c r="J33" s="159">
        <v>3250538402</v>
      </c>
      <c r="K33" s="159"/>
    </row>
    <row r="34" spans="1:12" ht="21.75" customHeight="1">
      <c r="A34" s="640" t="s">
        <v>406</v>
      </c>
      <c r="B34" s="617"/>
      <c r="C34" s="617"/>
      <c r="D34" s="641">
        <v>200</v>
      </c>
      <c r="E34" s="618"/>
      <c r="F34" s="642"/>
      <c r="G34" s="618"/>
      <c r="H34" s="240">
        <f>H40+H51+H56+H48</f>
        <v>29488627425</v>
      </c>
      <c r="I34" s="602"/>
      <c r="J34" s="240">
        <f>J40+J51+J56+J48</f>
        <v>28778216246</v>
      </c>
      <c r="K34" s="602"/>
      <c r="L34" s="625">
        <f>28778216246-J34</f>
        <v>0</v>
      </c>
    </row>
    <row r="35" spans="1:11" ht="13.5" customHeight="1">
      <c r="A35" s="643" t="s">
        <v>407</v>
      </c>
      <c r="B35" s="617"/>
      <c r="C35" s="617"/>
      <c r="D35" s="644">
        <v>210</v>
      </c>
      <c r="E35" s="618"/>
      <c r="F35" s="627"/>
      <c r="G35" s="543"/>
      <c r="H35" s="645"/>
      <c r="I35" s="602"/>
      <c r="J35" s="645"/>
      <c r="K35" s="602"/>
    </row>
    <row r="36" spans="1:11" ht="13.5" customHeight="1" hidden="1">
      <c r="A36" s="626" t="s">
        <v>408</v>
      </c>
      <c r="B36" s="626"/>
      <c r="C36" s="626"/>
      <c r="D36" s="627">
        <v>211</v>
      </c>
      <c r="E36" s="627"/>
      <c r="F36" s="629"/>
      <c r="G36" s="543"/>
      <c r="H36" s="602"/>
      <c r="I36" s="602"/>
      <c r="J36" s="602"/>
      <c r="K36" s="602"/>
    </row>
    <row r="37" spans="1:11" ht="13.5" customHeight="1" hidden="1">
      <c r="A37" s="626" t="s">
        <v>409</v>
      </c>
      <c r="B37" s="626"/>
      <c r="C37" s="626"/>
      <c r="D37" s="627">
        <v>212</v>
      </c>
      <c r="E37" s="627"/>
      <c r="F37" s="627"/>
      <c r="G37" s="543"/>
      <c r="H37" s="602"/>
      <c r="I37" s="602"/>
      <c r="J37" s="602"/>
      <c r="K37" s="602"/>
    </row>
    <row r="38" spans="1:11" ht="13.5" customHeight="1" hidden="1">
      <c r="A38" s="626" t="s">
        <v>410</v>
      </c>
      <c r="B38" s="626"/>
      <c r="C38" s="626"/>
      <c r="D38" s="627">
        <v>213</v>
      </c>
      <c r="E38" s="627"/>
      <c r="F38" s="627"/>
      <c r="G38" s="543"/>
      <c r="H38" s="602"/>
      <c r="I38" s="602"/>
      <c r="J38" s="602"/>
      <c r="K38" s="602"/>
    </row>
    <row r="39" spans="1:11" ht="13.5" customHeight="1">
      <c r="A39" s="626" t="s">
        <v>411</v>
      </c>
      <c r="B39" s="626"/>
      <c r="C39" s="626"/>
      <c r="D39" s="627">
        <v>219</v>
      </c>
      <c r="E39" s="627"/>
      <c r="F39" s="627"/>
      <c r="G39" s="543"/>
      <c r="H39" s="602"/>
      <c r="I39" s="602"/>
      <c r="J39" s="602"/>
      <c r="K39" s="602"/>
    </row>
    <row r="40" spans="1:11" ht="13.5" customHeight="1">
      <c r="A40" s="630" t="s">
        <v>412</v>
      </c>
      <c r="B40" s="617"/>
      <c r="C40" s="617"/>
      <c r="D40" s="631">
        <v>220</v>
      </c>
      <c r="E40" s="618"/>
      <c r="F40" s="636"/>
      <c r="G40" s="543"/>
      <c r="H40" s="637">
        <f>H41+H47+H44</f>
        <v>19884058187</v>
      </c>
      <c r="I40" s="602"/>
      <c r="J40" s="637">
        <f>J41+J47+J44</f>
        <v>19220174452</v>
      </c>
      <c r="K40" s="602"/>
    </row>
    <row r="41" spans="1:11" ht="13.5" customHeight="1">
      <c r="A41" s="646" t="s">
        <v>413</v>
      </c>
      <c r="B41" s="646"/>
      <c r="C41" s="646"/>
      <c r="D41" s="647">
        <v>221</v>
      </c>
      <c r="E41" s="627"/>
      <c r="F41" s="648" t="s">
        <v>414</v>
      </c>
      <c r="G41" s="216"/>
      <c r="H41" s="649">
        <v>19668658062</v>
      </c>
      <c r="I41" s="649">
        <f>SUM(I42:I43)</f>
        <v>0</v>
      </c>
      <c r="J41" s="649">
        <f>SUM(J42:J43)</f>
        <v>18754194180</v>
      </c>
      <c r="K41" s="159"/>
    </row>
    <row r="42" spans="1:11" ht="13.5" customHeight="1">
      <c r="A42" s="650" t="s">
        <v>415</v>
      </c>
      <c r="B42" s="651"/>
      <c r="C42" s="651"/>
      <c r="D42" s="627">
        <v>222</v>
      </c>
      <c r="E42" s="627"/>
      <c r="F42" s="136"/>
      <c r="G42" s="216"/>
      <c r="H42" s="159">
        <v>38711512019</v>
      </c>
      <c r="I42" s="159"/>
      <c r="J42" s="159">
        <v>38375394531</v>
      </c>
      <c r="K42" s="159"/>
    </row>
    <row r="43" spans="1:13" s="2" customFormat="1" ht="13.5" customHeight="1">
      <c r="A43" s="650" t="s">
        <v>416</v>
      </c>
      <c r="B43" s="651"/>
      <c r="C43" s="651"/>
      <c r="D43" s="627">
        <v>223</v>
      </c>
      <c r="E43" s="627"/>
      <c r="F43" s="136"/>
      <c r="G43" s="216"/>
      <c r="H43" s="159">
        <v>-19042853957</v>
      </c>
      <c r="I43" s="159"/>
      <c r="J43" s="159">
        <v>-19621200351</v>
      </c>
      <c r="K43" s="159"/>
      <c r="L43" s="652"/>
      <c r="M43" s="652"/>
    </row>
    <row r="44" spans="1:11" ht="13.5" customHeight="1" hidden="1">
      <c r="A44" s="626" t="s">
        <v>417</v>
      </c>
      <c r="B44" s="617"/>
      <c r="C44" s="617"/>
      <c r="D44" s="618">
        <v>224</v>
      </c>
      <c r="E44" s="618"/>
      <c r="F44" s="136"/>
      <c r="G44" s="216"/>
      <c r="H44" s="159">
        <f>SUM(H45:H46)</f>
        <v>0</v>
      </c>
      <c r="I44" s="159">
        <f>SUM(I45:I46)</f>
        <v>0</v>
      </c>
      <c r="J44" s="159">
        <f>SUM(J45:J46)</f>
        <v>0</v>
      </c>
      <c r="K44" s="159"/>
    </row>
    <row r="45" spans="1:13" ht="13.5" customHeight="1" hidden="1">
      <c r="A45" s="650" t="s">
        <v>415</v>
      </c>
      <c r="B45" s="651"/>
      <c r="C45" s="651"/>
      <c r="D45" s="627">
        <v>225</v>
      </c>
      <c r="E45" s="627"/>
      <c r="F45" s="136"/>
      <c r="G45" s="216"/>
      <c r="H45" s="159"/>
      <c r="I45" s="159"/>
      <c r="J45" s="159"/>
      <c r="K45" s="159"/>
      <c r="L45" s="625"/>
      <c r="M45" s="5"/>
    </row>
    <row r="46" spans="1:13" ht="13.5" customHeight="1" hidden="1">
      <c r="A46" s="650" t="s">
        <v>416</v>
      </c>
      <c r="B46" s="651"/>
      <c r="C46" s="651"/>
      <c r="D46" s="627">
        <v>226</v>
      </c>
      <c r="E46" s="627"/>
      <c r="F46" s="136"/>
      <c r="G46" s="216"/>
      <c r="H46" s="159"/>
      <c r="I46" s="159"/>
      <c r="J46" s="159"/>
      <c r="K46" s="159"/>
      <c r="L46" s="625"/>
      <c r="M46" s="625"/>
    </row>
    <row r="47" spans="1:11" ht="13.5" customHeight="1">
      <c r="A47" s="626" t="s">
        <v>418</v>
      </c>
      <c r="B47" s="617"/>
      <c r="C47" s="617"/>
      <c r="D47" s="618">
        <v>230</v>
      </c>
      <c r="E47" s="618"/>
      <c r="F47" s="628" t="s">
        <v>419</v>
      </c>
      <c r="G47" s="216"/>
      <c r="H47" s="159">
        <v>215400125</v>
      </c>
      <c r="I47" s="159"/>
      <c r="J47" s="159">
        <v>465980272</v>
      </c>
      <c r="K47" s="159"/>
    </row>
    <row r="48" spans="1:11" ht="15.75" customHeight="1">
      <c r="A48" s="630" t="s">
        <v>420</v>
      </c>
      <c r="B48" s="617"/>
      <c r="C48" s="617"/>
      <c r="D48" s="631">
        <v>240</v>
      </c>
      <c r="E48" s="618"/>
      <c r="F48" s="636"/>
      <c r="G48" s="216"/>
      <c r="H48" s="637">
        <f>H49</f>
        <v>2441030000</v>
      </c>
      <c r="I48" s="159"/>
      <c r="J48" s="637">
        <f>SUM(J49:J50)</f>
        <v>2441030000</v>
      </c>
      <c r="K48" s="159"/>
    </row>
    <row r="49" spans="1:11" ht="15.75" customHeight="1">
      <c r="A49" s="651" t="s">
        <v>415</v>
      </c>
      <c r="B49" s="651"/>
      <c r="C49" s="651"/>
      <c r="D49" s="627">
        <v>241</v>
      </c>
      <c r="E49" s="627"/>
      <c r="F49" s="136"/>
      <c r="G49" s="216"/>
      <c r="H49" s="159">
        <v>2441030000</v>
      </c>
      <c r="I49" s="159"/>
      <c r="J49" s="159">
        <v>2441030000</v>
      </c>
      <c r="K49" s="159"/>
    </row>
    <row r="50" spans="1:11" ht="15.75" customHeight="1">
      <c r="A50" s="651" t="s">
        <v>416</v>
      </c>
      <c r="B50" s="651"/>
      <c r="C50" s="651"/>
      <c r="D50" s="627">
        <v>242</v>
      </c>
      <c r="E50" s="627"/>
      <c r="F50" s="136"/>
      <c r="G50" s="216"/>
      <c r="H50" s="159"/>
      <c r="I50" s="159"/>
      <c r="J50" s="159"/>
      <c r="K50" s="159"/>
    </row>
    <row r="51" spans="1:12" ht="15.75" customHeight="1">
      <c r="A51" s="630" t="s">
        <v>421</v>
      </c>
      <c r="B51" s="617"/>
      <c r="C51" s="617"/>
      <c r="D51" s="631">
        <v>250</v>
      </c>
      <c r="E51" s="618"/>
      <c r="F51" s="653"/>
      <c r="G51" s="543"/>
      <c r="H51" s="637">
        <f>SUM(H53:H55)</f>
        <v>6612114405</v>
      </c>
      <c r="I51" s="602"/>
      <c r="J51" s="637">
        <f>SUM(J53:J55)</f>
        <v>6714466413</v>
      </c>
      <c r="K51" s="654"/>
      <c r="L51" s="625"/>
    </row>
    <row r="52" spans="1:11" ht="15.75" customHeight="1">
      <c r="A52" s="626" t="s">
        <v>422</v>
      </c>
      <c r="B52" s="626"/>
      <c r="C52" s="626"/>
      <c r="D52" s="627">
        <v>251</v>
      </c>
      <c r="E52" s="627"/>
      <c r="F52" s="638"/>
      <c r="G52" s="568"/>
      <c r="H52" s="634"/>
      <c r="I52" s="634"/>
      <c r="J52" s="634"/>
      <c r="K52" s="655"/>
    </row>
    <row r="53" spans="1:10" ht="15.75" customHeight="1">
      <c r="A53" s="626" t="s">
        <v>423</v>
      </c>
      <c r="B53" s="626"/>
      <c r="C53" s="626"/>
      <c r="D53" s="627">
        <v>252</v>
      </c>
      <c r="E53" s="627"/>
      <c r="F53" s="136"/>
      <c r="G53" s="216"/>
      <c r="H53" s="159">
        <v>7000000000</v>
      </c>
      <c r="I53" s="159"/>
      <c r="J53" s="159">
        <v>7000000000</v>
      </c>
    </row>
    <row r="54" spans="1:10" ht="15.75" customHeight="1">
      <c r="A54" s="626" t="s">
        <v>424</v>
      </c>
      <c r="B54" s="626"/>
      <c r="C54" s="626"/>
      <c r="D54" s="627">
        <v>258</v>
      </c>
      <c r="E54" s="627"/>
      <c r="F54" s="628" t="s">
        <v>425</v>
      </c>
      <c r="G54" s="216"/>
      <c r="H54" s="159"/>
      <c r="I54" s="159"/>
      <c r="J54" s="159"/>
    </row>
    <row r="55" spans="1:12" ht="15.75" customHeight="1">
      <c r="A55" s="626" t="s">
        <v>426</v>
      </c>
      <c r="B55" s="626"/>
      <c r="C55" s="626"/>
      <c r="D55" s="627">
        <v>259</v>
      </c>
      <c r="E55" s="627"/>
      <c r="F55" s="627"/>
      <c r="G55" s="568"/>
      <c r="H55" s="159">
        <v>-387885595</v>
      </c>
      <c r="I55" s="634"/>
      <c r="J55" s="159">
        <v>-285533587</v>
      </c>
      <c r="K55" s="655"/>
      <c r="L55" s="625"/>
    </row>
    <row r="56" spans="1:11" ht="21" customHeight="1">
      <c r="A56" s="630" t="s">
        <v>427</v>
      </c>
      <c r="B56" s="617"/>
      <c r="C56" s="617"/>
      <c r="D56" s="631">
        <v>260</v>
      </c>
      <c r="E56" s="618"/>
      <c r="F56" s="636"/>
      <c r="G56" s="543"/>
      <c r="H56" s="637">
        <f>SUM(H57:H59)</f>
        <v>551424833</v>
      </c>
      <c r="I56" s="637">
        <f>SUM(I57:I59)</f>
        <v>0</v>
      </c>
      <c r="J56" s="637">
        <f>SUM(J57:J59)</f>
        <v>402545381</v>
      </c>
      <c r="K56" s="602"/>
    </row>
    <row r="57" spans="1:12" ht="19.5" customHeight="1">
      <c r="A57" s="626" t="s">
        <v>428</v>
      </c>
      <c r="B57" s="626"/>
      <c r="C57" s="626"/>
      <c r="D57" s="627">
        <v>261</v>
      </c>
      <c r="E57" s="627"/>
      <c r="F57" s="136"/>
      <c r="G57" s="543"/>
      <c r="H57" s="159">
        <v>551424833</v>
      </c>
      <c r="I57" s="602"/>
      <c r="J57" s="159">
        <v>402545381</v>
      </c>
      <c r="K57" s="602"/>
      <c r="L57" s="625"/>
    </row>
    <row r="58" spans="1:11" ht="19.5" customHeight="1" hidden="1">
      <c r="A58" s="626" t="s">
        <v>429</v>
      </c>
      <c r="B58" s="626"/>
      <c r="C58" s="626"/>
      <c r="D58" s="627">
        <v>262</v>
      </c>
      <c r="E58" s="627"/>
      <c r="F58" s="136"/>
      <c r="G58" s="543"/>
      <c r="H58" s="159"/>
      <c r="I58" s="602"/>
      <c r="J58" s="602"/>
      <c r="K58" s="602"/>
    </row>
    <row r="59" spans="1:11" ht="19.5" customHeight="1">
      <c r="A59" s="626" t="s">
        <v>430</v>
      </c>
      <c r="B59" s="626"/>
      <c r="C59" s="626"/>
      <c r="D59" s="627">
        <v>268</v>
      </c>
      <c r="E59" s="627"/>
      <c r="F59" s="136"/>
      <c r="G59" s="543"/>
      <c r="H59" s="159"/>
      <c r="I59" s="602"/>
      <c r="J59" s="159"/>
      <c r="K59" s="602"/>
    </row>
    <row r="60" spans="1:11" ht="4.5" customHeight="1">
      <c r="A60" s="656"/>
      <c r="B60" s="656"/>
      <c r="C60" s="656"/>
      <c r="D60" s="657"/>
      <c r="E60" s="657"/>
      <c r="F60" s="658"/>
      <c r="G60" s="659"/>
      <c r="H60" s="660"/>
      <c r="I60" s="660"/>
      <c r="J60" s="660"/>
      <c r="K60" s="602"/>
    </row>
    <row r="61" spans="1:11" ht="21.75" customHeight="1" thickBot="1">
      <c r="A61" s="661" t="s">
        <v>431</v>
      </c>
      <c r="B61" s="661"/>
      <c r="C61" s="661"/>
      <c r="D61" s="662">
        <v>270</v>
      </c>
      <c r="E61" s="662"/>
      <c r="F61" s="663"/>
      <c r="G61" s="573"/>
      <c r="H61" s="664">
        <f>H34+H10</f>
        <v>115711774237</v>
      </c>
      <c r="I61" s="664"/>
      <c r="J61" s="664">
        <f>J34+J10</f>
        <v>137624114750</v>
      </c>
      <c r="K61" s="665"/>
    </row>
    <row r="62" spans="1:11" ht="21.75" customHeight="1" thickTop="1">
      <c r="A62" s="666"/>
      <c r="B62" s="666"/>
      <c r="C62" s="666"/>
      <c r="D62" s="618"/>
      <c r="E62" s="618"/>
      <c r="F62" s="618"/>
      <c r="G62" s="618"/>
      <c r="H62" s="602"/>
      <c r="I62" s="602"/>
      <c r="J62" s="602"/>
      <c r="K62" s="665"/>
    </row>
    <row r="63" spans="1:11" s="671" customFormat="1" ht="33.75" customHeight="1">
      <c r="A63" s="667" t="s">
        <v>432</v>
      </c>
      <c r="B63" s="667"/>
      <c r="C63" s="667"/>
      <c r="D63" s="668" t="s">
        <v>338</v>
      </c>
      <c r="E63" s="668"/>
      <c r="F63" s="669" t="s">
        <v>339</v>
      </c>
      <c r="G63" s="669"/>
      <c r="H63" s="670" t="str">
        <f>H9</f>
        <v>31/12/2007</v>
      </c>
      <c r="I63" s="670"/>
      <c r="J63" s="670" t="str">
        <f>J9</f>
        <v>31/03/2008</v>
      </c>
      <c r="K63" s="616"/>
    </row>
    <row r="64" spans="1:13" ht="24.75" customHeight="1">
      <c r="A64" s="656" t="s">
        <v>433</v>
      </c>
      <c r="B64" s="617"/>
      <c r="C64" s="617"/>
      <c r="D64" s="657">
        <v>300</v>
      </c>
      <c r="E64" s="618"/>
      <c r="F64" s="672"/>
      <c r="G64" s="618"/>
      <c r="H64" s="660">
        <f>H65+H75</f>
        <v>81495161555</v>
      </c>
      <c r="I64" s="602"/>
      <c r="J64" s="660">
        <f>J65+J75</f>
        <v>72301065942</v>
      </c>
      <c r="K64" s="602"/>
      <c r="L64" s="625"/>
      <c r="M64" s="625"/>
    </row>
    <row r="65" spans="1:12" ht="23.25" customHeight="1">
      <c r="A65" s="643" t="s">
        <v>434</v>
      </c>
      <c r="B65" s="617"/>
      <c r="C65" s="617"/>
      <c r="D65" s="644">
        <v>310</v>
      </c>
      <c r="E65" s="618"/>
      <c r="F65" s="673"/>
      <c r="G65" s="618"/>
      <c r="H65" s="645">
        <f>SUM(H66:H74)</f>
        <v>77588730555</v>
      </c>
      <c r="I65" s="602"/>
      <c r="J65" s="645">
        <f>SUM(J66:J74)</f>
        <v>60775494324</v>
      </c>
      <c r="K65" s="602"/>
      <c r="L65" s="625"/>
    </row>
    <row r="66" spans="1:11" ht="19.5" customHeight="1">
      <c r="A66" s="626" t="s">
        <v>435</v>
      </c>
      <c r="B66" s="626"/>
      <c r="C66" s="626"/>
      <c r="D66" s="627">
        <v>311</v>
      </c>
      <c r="E66" s="627"/>
      <c r="F66" s="628" t="s">
        <v>436</v>
      </c>
      <c r="G66" s="627"/>
      <c r="H66" s="290">
        <v>38963442258</v>
      </c>
      <c r="I66" s="159"/>
      <c r="J66" s="159">
        <v>35308134732</v>
      </c>
      <c r="K66" s="159"/>
    </row>
    <row r="67" spans="1:12" ht="18" customHeight="1">
      <c r="A67" s="626" t="s">
        <v>437</v>
      </c>
      <c r="B67" s="626"/>
      <c r="C67" s="626"/>
      <c r="D67" s="627">
        <v>312</v>
      </c>
      <c r="E67" s="627"/>
      <c r="F67" s="628"/>
      <c r="G67" s="627"/>
      <c r="H67" s="159">
        <v>24766547435</v>
      </c>
      <c r="I67" s="159"/>
      <c r="J67" s="290">
        <v>17133630176</v>
      </c>
      <c r="K67" s="159"/>
      <c r="L67" s="625"/>
    </row>
    <row r="68" spans="1:11" ht="18" customHeight="1">
      <c r="A68" s="626" t="s">
        <v>438</v>
      </c>
      <c r="B68" s="626"/>
      <c r="C68" s="626"/>
      <c r="D68" s="627">
        <v>313</v>
      </c>
      <c r="E68" s="627"/>
      <c r="F68" s="628"/>
      <c r="G68" s="627"/>
      <c r="H68" s="159">
        <v>5053947594</v>
      </c>
      <c r="I68" s="159"/>
      <c r="J68" s="159">
        <v>4782311277</v>
      </c>
      <c r="K68" s="159"/>
    </row>
    <row r="69" spans="1:11" ht="18" customHeight="1">
      <c r="A69" s="626" t="s">
        <v>439</v>
      </c>
      <c r="B69" s="626"/>
      <c r="C69" s="626"/>
      <c r="D69" s="627">
        <v>314</v>
      </c>
      <c r="E69" s="627"/>
      <c r="F69" s="628" t="s">
        <v>440</v>
      </c>
      <c r="G69" s="627"/>
      <c r="H69" s="159">
        <v>-10612023</v>
      </c>
      <c r="I69" s="159"/>
      <c r="J69" s="159">
        <v>1240025226</v>
      </c>
      <c r="K69" s="159"/>
    </row>
    <row r="70" spans="1:11" ht="18" customHeight="1">
      <c r="A70" s="626" t="s">
        <v>441</v>
      </c>
      <c r="B70" s="626"/>
      <c r="C70" s="626"/>
      <c r="D70" s="627">
        <v>315</v>
      </c>
      <c r="E70" s="627"/>
      <c r="F70" s="136"/>
      <c r="G70" s="627"/>
      <c r="H70" s="159">
        <v>1759974916</v>
      </c>
      <c r="I70" s="159"/>
      <c r="J70" s="159">
        <v>1759974916</v>
      </c>
      <c r="K70" s="159"/>
    </row>
    <row r="71" spans="1:11" ht="18" customHeight="1">
      <c r="A71" s="626" t="s">
        <v>442</v>
      </c>
      <c r="B71" s="626"/>
      <c r="C71" s="626"/>
      <c r="D71" s="627">
        <v>316</v>
      </c>
      <c r="E71" s="627"/>
      <c r="F71" s="628" t="s">
        <v>443</v>
      </c>
      <c r="G71" s="627"/>
      <c r="H71" s="237"/>
      <c r="I71" s="159"/>
      <c r="J71" s="159">
        <v>-1014390</v>
      </c>
      <c r="K71" s="159"/>
    </row>
    <row r="72" spans="1:11" ht="18" customHeight="1">
      <c r="A72" s="626" t="s">
        <v>444</v>
      </c>
      <c r="B72" s="626"/>
      <c r="C72" s="626"/>
      <c r="D72" s="627">
        <v>317</v>
      </c>
      <c r="E72" s="627"/>
      <c r="F72" s="136"/>
      <c r="G72" s="627"/>
      <c r="H72" s="674"/>
      <c r="I72" s="159"/>
      <c r="J72" s="159"/>
      <c r="K72" s="159"/>
    </row>
    <row r="73" spans="1:11" ht="18" customHeight="1">
      <c r="A73" s="626" t="s">
        <v>445</v>
      </c>
      <c r="B73" s="626"/>
      <c r="C73" s="626"/>
      <c r="D73" s="627">
        <v>318</v>
      </c>
      <c r="E73" s="627"/>
      <c r="F73" s="136"/>
      <c r="G73" s="627"/>
      <c r="H73" s="159"/>
      <c r="I73" s="159"/>
      <c r="J73" s="159"/>
      <c r="K73" s="159"/>
    </row>
    <row r="74" spans="1:11" ht="18" customHeight="1">
      <c r="A74" s="626" t="s">
        <v>446</v>
      </c>
      <c r="B74" s="626"/>
      <c r="C74" s="626"/>
      <c r="D74" s="627">
        <v>319</v>
      </c>
      <c r="E74" s="627"/>
      <c r="F74" s="628" t="s">
        <v>447</v>
      </c>
      <c r="G74" s="627"/>
      <c r="H74" s="159">
        <v>7055430375</v>
      </c>
      <c r="I74" s="159"/>
      <c r="J74" s="159">
        <v>552432387</v>
      </c>
      <c r="K74" s="159"/>
    </row>
    <row r="75" spans="1:11" ht="21.75" customHeight="1">
      <c r="A75" s="630" t="s">
        <v>448</v>
      </c>
      <c r="B75" s="617"/>
      <c r="C75" s="617"/>
      <c r="D75" s="631">
        <v>330</v>
      </c>
      <c r="E75" s="618"/>
      <c r="F75" s="636"/>
      <c r="G75" s="618"/>
      <c r="H75" s="637">
        <f>SUM(H76:H80)</f>
        <v>3906431000</v>
      </c>
      <c r="I75" s="602">
        <f>SUM(I76:I80)</f>
        <v>0</v>
      </c>
      <c r="J75" s="637">
        <f>SUM(J76:J80)</f>
        <v>11525571618</v>
      </c>
      <c r="K75" s="602"/>
    </row>
    <row r="76" spans="1:11" ht="21.75" customHeight="1" hidden="1">
      <c r="A76" s="626" t="s">
        <v>449</v>
      </c>
      <c r="B76" s="626"/>
      <c r="C76" s="626"/>
      <c r="D76" s="627">
        <v>331</v>
      </c>
      <c r="E76" s="627"/>
      <c r="F76" s="638"/>
      <c r="G76" s="618"/>
      <c r="H76" s="634"/>
      <c r="I76" s="634"/>
      <c r="J76" s="634"/>
      <c r="K76" s="634"/>
    </row>
    <row r="77" spans="1:11" ht="21.75" customHeight="1" hidden="1">
      <c r="A77" s="626" t="s">
        <v>450</v>
      </c>
      <c r="B77" s="626"/>
      <c r="C77" s="626"/>
      <c r="D77" s="627">
        <v>322</v>
      </c>
      <c r="E77" s="627"/>
      <c r="F77" s="638"/>
      <c r="G77" s="618"/>
      <c r="H77" s="634"/>
      <c r="I77" s="634"/>
      <c r="J77" s="634"/>
      <c r="K77" s="634"/>
    </row>
    <row r="78" spans="1:11" ht="21.75" customHeight="1">
      <c r="A78" s="626" t="s">
        <v>451</v>
      </c>
      <c r="B78" s="626"/>
      <c r="C78" s="626"/>
      <c r="D78" s="627">
        <v>323</v>
      </c>
      <c r="E78" s="627"/>
      <c r="F78" s="638"/>
      <c r="G78" s="618"/>
      <c r="H78" s="159">
        <v>89792000</v>
      </c>
      <c r="I78" s="634"/>
      <c r="J78" s="159">
        <v>89792000</v>
      </c>
      <c r="K78" s="634"/>
    </row>
    <row r="79" spans="1:11" ht="21.75" customHeight="1">
      <c r="A79" s="626" t="s">
        <v>452</v>
      </c>
      <c r="B79" s="626"/>
      <c r="C79" s="626"/>
      <c r="D79" s="627">
        <v>334</v>
      </c>
      <c r="E79" s="627"/>
      <c r="F79" s="628" t="s">
        <v>453</v>
      </c>
      <c r="G79" s="627"/>
      <c r="H79" s="159">
        <v>3816639000</v>
      </c>
      <c r="I79" s="159"/>
      <c r="J79" s="159">
        <v>11435779618</v>
      </c>
      <c r="K79" s="159"/>
    </row>
    <row r="80" spans="1:11" ht="19.5" customHeight="1" hidden="1">
      <c r="A80" s="626" t="s">
        <v>454</v>
      </c>
      <c r="B80" s="626"/>
      <c r="C80" s="626"/>
      <c r="D80" s="629" t="s">
        <v>455</v>
      </c>
      <c r="E80" s="627"/>
      <c r="F80" s="136" t="s">
        <v>443</v>
      </c>
      <c r="G80" s="627"/>
      <c r="H80" s="237"/>
      <c r="I80" s="159"/>
      <c r="J80" s="290"/>
      <c r="K80" s="159"/>
    </row>
    <row r="81" spans="1:11" ht="21.75" customHeight="1">
      <c r="A81" s="620" t="s">
        <v>456</v>
      </c>
      <c r="B81" s="617"/>
      <c r="C81" s="617"/>
      <c r="D81" s="621">
        <v>400</v>
      </c>
      <c r="E81" s="618"/>
      <c r="F81" s="635"/>
      <c r="G81" s="618"/>
      <c r="H81" s="624">
        <f>H82+H88</f>
        <v>34216612682</v>
      </c>
      <c r="I81" s="602"/>
      <c r="J81" s="624">
        <f>J82+J88</f>
        <v>65323048808</v>
      </c>
      <c r="K81" s="602"/>
    </row>
    <row r="82" spans="1:11" ht="21.75" customHeight="1">
      <c r="A82" s="630" t="s">
        <v>457</v>
      </c>
      <c r="B82" s="617"/>
      <c r="C82" s="617"/>
      <c r="D82" s="631">
        <v>410</v>
      </c>
      <c r="E82" s="618"/>
      <c r="F82" s="636"/>
      <c r="G82" s="618"/>
      <c r="H82" s="637">
        <f>SUM(H83:H87)</f>
        <v>33417663207</v>
      </c>
      <c r="I82" s="602"/>
      <c r="J82" s="637">
        <f>SUM(J83:J87)</f>
        <v>65548495244</v>
      </c>
      <c r="K82" s="602"/>
    </row>
    <row r="83" spans="1:11" ht="18" customHeight="1">
      <c r="A83" s="626" t="s">
        <v>458</v>
      </c>
      <c r="B83" s="626"/>
      <c r="C83" s="626"/>
      <c r="D83" s="627">
        <v>411</v>
      </c>
      <c r="E83" s="627"/>
      <c r="F83" s="136" t="s">
        <v>459</v>
      </c>
      <c r="G83" s="627"/>
      <c r="H83" s="159">
        <v>20000000000</v>
      </c>
      <c r="I83" s="159"/>
      <c r="J83" s="159">
        <v>34276370000</v>
      </c>
      <c r="K83" s="159"/>
    </row>
    <row r="84" spans="1:12" ht="18" customHeight="1">
      <c r="A84" s="626" t="s">
        <v>460</v>
      </c>
      <c r="B84" s="626"/>
      <c r="C84" s="626"/>
      <c r="D84" s="627">
        <v>412</v>
      </c>
      <c r="E84" s="627"/>
      <c r="F84" s="136" t="s">
        <v>461</v>
      </c>
      <c r="G84" s="618"/>
      <c r="H84" s="159">
        <v>9742977840</v>
      </c>
      <c r="I84" s="159"/>
      <c r="J84" s="159">
        <v>26351962340</v>
      </c>
      <c r="K84" s="159"/>
      <c r="L84" s="625"/>
    </row>
    <row r="85" spans="1:11" ht="18" customHeight="1">
      <c r="A85" s="626" t="s">
        <v>462</v>
      </c>
      <c r="B85" s="626"/>
      <c r="C85" s="626"/>
      <c r="D85" s="627">
        <v>416</v>
      </c>
      <c r="E85" s="627"/>
      <c r="F85" s="136" t="s">
        <v>459</v>
      </c>
      <c r="G85" s="627"/>
      <c r="H85" s="159">
        <v>2201330760</v>
      </c>
      <c r="I85" s="159"/>
      <c r="J85" s="159">
        <v>2201330760</v>
      </c>
      <c r="K85" s="159"/>
    </row>
    <row r="86" spans="1:11" ht="18" customHeight="1">
      <c r="A86" s="626" t="s">
        <v>463</v>
      </c>
      <c r="B86" s="626"/>
      <c r="C86" s="626"/>
      <c r="D86" s="627">
        <v>417</v>
      </c>
      <c r="E86" s="627"/>
      <c r="F86" s="136" t="s">
        <v>459</v>
      </c>
      <c r="G86" s="627"/>
      <c r="H86" s="237">
        <v>717578266</v>
      </c>
      <c r="I86" s="159"/>
      <c r="J86" s="159">
        <v>717578266</v>
      </c>
      <c r="K86" s="159"/>
    </row>
    <row r="87" spans="1:14" ht="18" customHeight="1">
      <c r="A87" s="626" t="s">
        <v>464</v>
      </c>
      <c r="B87" s="626"/>
      <c r="C87" s="626"/>
      <c r="D87" s="629">
        <v>419</v>
      </c>
      <c r="E87" s="629"/>
      <c r="F87" s="619"/>
      <c r="G87" s="618"/>
      <c r="H87" s="159">
        <v>755776341</v>
      </c>
      <c r="I87" s="159"/>
      <c r="J87" s="159">
        <v>2001253878</v>
      </c>
      <c r="K87" s="159"/>
      <c r="M87" s="675"/>
      <c r="N87" s="625"/>
    </row>
    <row r="88" spans="1:14" ht="19.5" customHeight="1">
      <c r="A88" s="620" t="s">
        <v>465</v>
      </c>
      <c r="B88" s="617"/>
      <c r="C88" s="617"/>
      <c r="D88" s="621">
        <v>430</v>
      </c>
      <c r="E88" s="618"/>
      <c r="F88" s="622"/>
      <c r="G88" s="618"/>
      <c r="H88" s="624">
        <f>H89</f>
        <v>798949475</v>
      </c>
      <c r="I88" s="602"/>
      <c r="J88" s="624">
        <f>J89</f>
        <v>-225446436</v>
      </c>
      <c r="K88" s="602"/>
      <c r="L88" s="625"/>
      <c r="M88" s="625"/>
      <c r="N88" s="625"/>
    </row>
    <row r="89" spans="1:12" ht="18" customHeight="1">
      <c r="A89" s="626" t="s">
        <v>466</v>
      </c>
      <c r="B89" s="626"/>
      <c r="C89" s="626"/>
      <c r="D89" s="629" t="s">
        <v>467</v>
      </c>
      <c r="E89" s="627"/>
      <c r="F89" s="619"/>
      <c r="G89" s="618"/>
      <c r="H89" s="159">
        <v>798949475</v>
      </c>
      <c r="I89" s="159"/>
      <c r="J89" s="159">
        <v>-225446436</v>
      </c>
      <c r="K89" s="159"/>
      <c r="L89" s="625"/>
    </row>
    <row r="90" spans="1:11" ht="15.75" hidden="1">
      <c r="A90" s="626" t="s">
        <v>468</v>
      </c>
      <c r="B90" s="626"/>
      <c r="C90" s="626"/>
      <c r="D90" s="627">
        <v>423</v>
      </c>
      <c r="E90" s="627"/>
      <c r="F90" s="619"/>
      <c r="G90" s="618"/>
      <c r="H90" s="159"/>
      <c r="I90" s="159"/>
      <c r="J90" s="159"/>
      <c r="K90" s="159"/>
    </row>
    <row r="91" spans="1:12" ht="21.75" customHeight="1" thickBot="1">
      <c r="A91" s="676" t="s">
        <v>469</v>
      </c>
      <c r="B91" s="676"/>
      <c r="C91" s="676"/>
      <c r="D91" s="677">
        <v>440</v>
      </c>
      <c r="E91" s="677"/>
      <c r="F91" s="678"/>
      <c r="G91" s="677"/>
      <c r="H91" s="679">
        <f>H81+H64</f>
        <v>115711774237</v>
      </c>
      <c r="I91" s="679"/>
      <c r="J91" s="679">
        <f>J81+J64</f>
        <v>137624114750</v>
      </c>
      <c r="K91" s="665"/>
      <c r="L91" s="625"/>
    </row>
    <row r="92" spans="1:12" ht="21" customHeight="1" thickTop="1">
      <c r="A92" s="10"/>
      <c r="B92" s="680"/>
      <c r="C92" s="680"/>
      <c r="D92" s="681"/>
      <c r="E92" s="681"/>
      <c r="F92" s="618"/>
      <c r="G92" s="618"/>
      <c r="H92" s="237">
        <f>H91-H61</f>
        <v>0</v>
      </c>
      <c r="I92" s="237">
        <f>I91-I61</f>
        <v>0</v>
      </c>
      <c r="J92" s="237">
        <f>J91-J61</f>
        <v>0</v>
      </c>
      <c r="K92" s="682"/>
      <c r="L92" s="511"/>
    </row>
    <row r="93" spans="1:12" ht="21.75" customHeight="1">
      <c r="A93" s="144" t="s">
        <v>470</v>
      </c>
      <c r="B93" s="144"/>
      <c r="C93" s="144"/>
      <c r="F93" s="683"/>
      <c r="G93" s="683"/>
      <c r="H93" s="237"/>
      <c r="I93" s="237"/>
      <c r="J93" s="159"/>
      <c r="K93" s="682"/>
      <c r="L93" s="511"/>
    </row>
    <row r="94" spans="1:12" ht="33.75" customHeight="1">
      <c r="A94" s="684" t="s">
        <v>471</v>
      </c>
      <c r="B94" s="685"/>
      <c r="C94" s="685"/>
      <c r="D94" s="686"/>
      <c r="E94" s="686"/>
      <c r="F94" s="687" t="s">
        <v>339</v>
      </c>
      <c r="G94" s="688"/>
      <c r="H94" s="689" t="str">
        <f>H63</f>
        <v>31/12/2007</v>
      </c>
      <c r="I94" s="690"/>
      <c r="J94" s="691" t="str">
        <f>J9</f>
        <v>31/03/2008</v>
      </c>
      <c r="K94" s="682"/>
      <c r="L94" s="511"/>
    </row>
    <row r="95" spans="1:12" ht="19.5" customHeight="1">
      <c r="A95" s="692" t="s">
        <v>472</v>
      </c>
      <c r="B95" s="131"/>
      <c r="C95" s="131"/>
      <c r="D95" s="693"/>
      <c r="E95" s="693"/>
      <c r="F95" s="694"/>
      <c r="G95" s="695"/>
      <c r="H95" s="159"/>
      <c r="I95" s="696"/>
      <c r="J95" s="697"/>
      <c r="K95" s="682"/>
      <c r="L95" s="511"/>
    </row>
    <row r="96" spans="1:12" ht="19.5" customHeight="1" thickBot="1">
      <c r="A96" s="698" t="s">
        <v>473</v>
      </c>
      <c r="B96" s="161"/>
      <c r="C96" s="161"/>
      <c r="D96" s="699"/>
      <c r="E96" s="699"/>
      <c r="F96" s="700"/>
      <c r="G96" s="701"/>
      <c r="H96" s="702">
        <v>39632.83</v>
      </c>
      <c r="I96" s="703"/>
      <c r="J96" s="704">
        <v>24661.64</v>
      </c>
      <c r="K96" s="682"/>
      <c r="L96" s="511"/>
    </row>
    <row r="97" spans="1:12" ht="18" customHeight="1" thickTop="1">
      <c r="A97" s="10"/>
      <c r="B97" s="680"/>
      <c r="C97" s="680"/>
      <c r="D97" s="681"/>
      <c r="E97" s="681"/>
      <c r="F97" s="618"/>
      <c r="G97" s="618"/>
      <c r="H97" s="885" t="str">
        <f>'[4]tm-QI'!H346</f>
        <v>Ngaøy 20 thaùng 04 naêm 2008</v>
      </c>
      <c r="I97" s="885"/>
      <c r="J97" s="885"/>
      <c r="K97" s="583"/>
      <c r="L97" s="625"/>
    </row>
    <row r="98" spans="1:14" ht="19.5" customHeight="1">
      <c r="A98" s="617" t="s">
        <v>474</v>
      </c>
      <c r="B98" s="617"/>
      <c r="C98" s="617"/>
      <c r="D98" s="681"/>
      <c r="E98" s="681"/>
      <c r="F98" s="618"/>
      <c r="G98" s="618"/>
      <c r="H98" s="890" t="s">
        <v>475</v>
      </c>
      <c r="I98" s="890"/>
      <c r="J98" s="890"/>
      <c r="K98" s="588"/>
      <c r="L98" s="625"/>
      <c r="M98" s="625"/>
      <c r="N98" s="675"/>
    </row>
    <row r="99" spans="1:13" ht="36" customHeight="1">
      <c r="A99" s="617"/>
      <c r="B99" s="617"/>
      <c r="C99" s="617"/>
      <c r="D99" s="681"/>
      <c r="E99" s="681"/>
      <c r="F99" s="618"/>
      <c r="G99" s="618"/>
      <c r="H99" s="705"/>
      <c r="I99" s="705"/>
      <c r="J99" s="706"/>
      <c r="K99" s="707"/>
      <c r="M99" s="675"/>
    </row>
    <row r="100" spans="1:13" ht="36" customHeight="1">
      <c r="A100" s="617"/>
      <c r="B100" s="617"/>
      <c r="C100" s="617"/>
      <c r="D100" s="681"/>
      <c r="E100" s="681"/>
      <c r="F100" s="618"/>
      <c r="G100" s="618"/>
      <c r="H100" s="705"/>
      <c r="I100" s="705"/>
      <c r="J100" s="706"/>
      <c r="K100" s="707"/>
      <c r="M100" s="675"/>
    </row>
    <row r="101" spans="1:11" ht="36" customHeight="1">
      <c r="A101" s="617"/>
      <c r="B101" s="680"/>
      <c r="C101" s="680"/>
      <c r="D101" s="681"/>
      <c r="E101" s="681"/>
      <c r="F101" s="618"/>
      <c r="G101" s="618"/>
      <c r="H101" s="708"/>
      <c r="I101" s="708"/>
      <c r="J101" s="709"/>
      <c r="K101" s="710"/>
    </row>
    <row r="102" spans="1:11" ht="36" customHeight="1">
      <c r="A102" s="680"/>
      <c r="B102" s="680"/>
      <c r="C102" s="680"/>
      <c r="D102" s="681"/>
      <c r="E102" s="681"/>
      <c r="F102" s="618"/>
      <c r="G102" s="618"/>
      <c r="H102" s="708"/>
      <c r="I102" s="708"/>
      <c r="J102" s="709"/>
      <c r="K102" s="710"/>
    </row>
    <row r="103" spans="1:11" ht="36" customHeight="1">
      <c r="A103" s="680"/>
      <c r="B103" s="680"/>
      <c r="C103" s="680"/>
      <c r="D103" s="681"/>
      <c r="E103" s="681"/>
      <c r="F103" s="618"/>
      <c r="G103" s="618"/>
      <c r="H103" s="708"/>
      <c r="I103" s="708"/>
      <c r="J103" s="709"/>
      <c r="K103" s="710"/>
    </row>
    <row r="104" spans="1:11" ht="36" customHeight="1">
      <c r="A104" s="680"/>
      <c r="B104" s="680"/>
      <c r="C104" s="680"/>
      <c r="D104" s="681"/>
      <c r="E104" s="681"/>
      <c r="F104" s="618"/>
      <c r="G104" s="618"/>
      <c r="H104" s="708"/>
      <c r="I104" s="708"/>
      <c r="J104" s="709"/>
      <c r="K104" s="710"/>
    </row>
    <row r="105" spans="1:11" ht="36" customHeight="1">
      <c r="A105" s="680"/>
      <c r="B105" s="680"/>
      <c r="C105" s="680"/>
      <c r="D105" s="681"/>
      <c r="E105" s="681"/>
      <c r="F105" s="618"/>
      <c r="G105" s="618"/>
      <c r="H105" s="708"/>
      <c r="I105" s="708"/>
      <c r="J105" s="709"/>
      <c r="K105" s="710"/>
    </row>
    <row r="106" spans="1:11" ht="36" customHeight="1">
      <c r="A106" s="680"/>
      <c r="B106" s="680"/>
      <c r="C106" s="680"/>
      <c r="D106" s="681"/>
      <c r="E106" s="681"/>
      <c r="F106" s="618"/>
      <c r="G106" s="618"/>
      <c r="H106" s="708"/>
      <c r="I106" s="708"/>
      <c r="J106" s="709"/>
      <c r="K106" s="710"/>
    </row>
    <row r="107" spans="1:7" ht="18" customHeight="1">
      <c r="A107" s="581"/>
      <c r="B107" s="144"/>
      <c r="C107" s="144"/>
      <c r="F107" s="683"/>
      <c r="G107" s="683"/>
    </row>
    <row r="108" spans="1:10" ht="18" customHeight="1">
      <c r="A108" s="6"/>
      <c r="B108" s="6"/>
      <c r="C108" s="6"/>
      <c r="D108" s="6"/>
      <c r="E108" s="6"/>
      <c r="F108" s="6"/>
      <c r="G108" s="6"/>
      <c r="H108" s="6"/>
      <c r="I108" s="6"/>
      <c r="J108" s="6"/>
    </row>
    <row r="109" spans="1:11" ht="50.25" customHeight="1">
      <c r="A109" s="6"/>
      <c r="B109" s="6"/>
      <c r="C109" s="6"/>
      <c r="D109" s="6"/>
      <c r="E109" s="6"/>
      <c r="F109" s="6"/>
      <c r="G109" s="6"/>
      <c r="H109" s="6"/>
      <c r="I109" s="6"/>
      <c r="J109" s="6"/>
      <c r="K109" s="711"/>
    </row>
    <row r="110" spans="1:10" ht="9" customHeight="1">
      <c r="A110" s="6"/>
      <c r="B110" s="6"/>
      <c r="C110" s="6"/>
      <c r="D110" s="6"/>
      <c r="E110" s="6"/>
      <c r="F110" s="6"/>
      <c r="G110" s="6"/>
      <c r="H110" s="6"/>
      <c r="I110" s="6"/>
      <c r="J110" s="6"/>
    </row>
    <row r="111" spans="1:10" ht="18.75" customHeight="1">
      <c r="A111" s="6"/>
      <c r="B111" s="6"/>
      <c r="C111" s="6"/>
      <c r="D111" s="6"/>
      <c r="E111" s="6"/>
      <c r="F111" s="6"/>
      <c r="G111" s="6"/>
      <c r="H111" s="6"/>
      <c r="I111" s="6"/>
      <c r="J111" s="6"/>
    </row>
    <row r="112" spans="1:10" ht="18.75" customHeight="1">
      <c r="A112" s="6"/>
      <c r="B112" s="6"/>
      <c r="C112" s="6"/>
      <c r="D112" s="6"/>
      <c r="E112" s="6"/>
      <c r="F112" s="6"/>
      <c r="G112" s="6"/>
      <c r="H112" s="6"/>
      <c r="I112" s="6"/>
      <c r="J112" s="6"/>
    </row>
    <row r="113" spans="1:10" ht="9.75" customHeight="1">
      <c r="A113" s="6"/>
      <c r="B113" s="6"/>
      <c r="C113" s="6"/>
      <c r="D113" s="6"/>
      <c r="E113" s="6"/>
      <c r="F113" s="6"/>
      <c r="G113" s="6"/>
      <c r="H113" s="6"/>
      <c r="I113" s="6"/>
      <c r="J113" s="6"/>
    </row>
    <row r="114" spans="2:9" ht="18" customHeight="1">
      <c r="B114" s="394"/>
      <c r="C114" s="394"/>
      <c r="D114" s="693"/>
      <c r="E114" s="693"/>
      <c r="F114" s="683"/>
      <c r="G114" s="683"/>
      <c r="H114" s="134"/>
      <c r="I114" s="134"/>
    </row>
    <row r="115" spans="1:11" ht="15.75">
      <c r="A115" s="6"/>
      <c r="B115" s="581"/>
      <c r="C115" s="581"/>
      <c r="D115" s="712"/>
      <c r="E115" s="712"/>
      <c r="F115" s="713"/>
      <c r="G115" s="713"/>
      <c r="H115" s="888"/>
      <c r="I115" s="888"/>
      <c r="J115" s="888"/>
      <c r="K115" s="714"/>
    </row>
    <row r="116" spans="1:11" ht="18" customHeight="1">
      <c r="A116" s="581"/>
      <c r="B116" s="585"/>
      <c r="C116" s="585"/>
      <c r="D116" s="681"/>
      <c r="E116" s="681"/>
      <c r="F116" s="618"/>
      <c r="G116" s="618"/>
      <c r="H116" s="886"/>
      <c r="I116" s="886"/>
      <c r="J116" s="886"/>
      <c r="K116" s="588"/>
    </row>
    <row r="117" spans="2:11" ht="18" customHeight="1">
      <c r="B117" s="715"/>
      <c r="C117" s="715"/>
      <c r="D117" s="681"/>
      <c r="E117" s="681"/>
      <c r="F117" s="618"/>
      <c r="G117" s="618"/>
      <c r="H117" s="716"/>
      <c r="I117" s="716"/>
      <c r="J117" s="717"/>
      <c r="K117" s="717"/>
    </row>
    <row r="118" ht="15.75">
      <c r="A118" s="715"/>
    </row>
  </sheetData>
  <mergeCells count="6">
    <mergeCell ref="H115:J115"/>
    <mergeCell ref="H116:J116"/>
    <mergeCell ref="A4:J4"/>
    <mergeCell ref="A5:J5"/>
    <mergeCell ref="H97:J97"/>
    <mergeCell ref="H98:J98"/>
  </mergeCells>
  <printOptions horizontalCentered="1"/>
  <pageMargins left="1.11" right="0" top="0.37" bottom="0.2" header="0.28" footer="0.18"/>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54"/>
  <sheetViews>
    <sheetView showGridLines="0" workbookViewId="0" topLeftCell="A19">
      <selection activeCell="I47" sqref="I47"/>
    </sheetView>
  </sheetViews>
  <sheetFormatPr defaultColWidth="8.796875" defaultRowHeight="15"/>
  <cols>
    <col min="1" max="1" width="42.69921875" style="724" customWidth="1"/>
    <col min="2" max="2" width="1.59765625" style="740" customWidth="1"/>
    <col min="3" max="3" width="4.19921875" style="724" customWidth="1"/>
    <col min="4" max="4" width="0.8984375" style="740" customWidth="1"/>
    <col min="5" max="5" width="3.19921875" style="724" customWidth="1"/>
    <col min="6" max="6" width="0.8984375" style="724" hidden="1" customWidth="1"/>
    <col min="7" max="7" width="14.19921875" style="817" customWidth="1"/>
    <col min="8" max="8" width="0.4921875" style="817" customWidth="1"/>
    <col min="9" max="9" width="14.5" style="817" customWidth="1"/>
    <col min="10" max="10" width="15.5" style="724" customWidth="1"/>
    <col min="11" max="11" width="18.59765625" style="724" customWidth="1"/>
    <col min="12" max="16384" width="9" style="724" customWidth="1"/>
  </cols>
  <sheetData>
    <row r="1" spans="1:9" ht="19.5" customHeight="1">
      <c r="A1" s="718" t="str">
        <f>'[7]CDKT'!A1</f>
        <v>COÂNG TY COÅ PHAÀN NHÖÏA - XAÂY DÖÏNG ÑOÀNG NAI</v>
      </c>
      <c r="B1" s="719"/>
      <c r="C1" s="718"/>
      <c r="D1" s="720"/>
      <c r="E1" s="721"/>
      <c r="F1" s="721"/>
      <c r="G1" s="722"/>
      <c r="H1" s="722"/>
      <c r="I1" s="723"/>
    </row>
    <row r="2" spans="1:9" ht="19.5" customHeight="1">
      <c r="A2" s="718"/>
      <c r="B2" s="719"/>
      <c r="C2" s="718"/>
      <c r="D2" s="720"/>
      <c r="E2" s="721"/>
      <c r="F2" s="721"/>
      <c r="G2" s="722"/>
      <c r="H2" s="722"/>
      <c r="I2" s="723"/>
    </row>
    <row r="3" spans="1:9" ht="10.5" customHeight="1">
      <c r="A3" s="718"/>
      <c r="B3" s="719"/>
      <c r="C3" s="718"/>
      <c r="D3" s="720"/>
      <c r="E3" s="721"/>
      <c r="F3" s="721"/>
      <c r="G3" s="722"/>
      <c r="H3" s="722"/>
      <c r="I3" s="723"/>
    </row>
    <row r="4" spans="1:9" ht="24.75" customHeight="1">
      <c r="A4" s="891" t="s">
        <v>476</v>
      </c>
      <c r="B4" s="891"/>
      <c r="C4" s="891"/>
      <c r="D4" s="891"/>
      <c r="E4" s="891"/>
      <c r="F4" s="891"/>
      <c r="G4" s="891"/>
      <c r="H4" s="891"/>
      <c r="I4" s="891"/>
    </row>
    <row r="5" spans="1:9" ht="13.5" customHeight="1">
      <c r="A5" s="895" t="s">
        <v>477</v>
      </c>
      <c r="B5" s="895"/>
      <c r="C5" s="895"/>
      <c r="D5" s="895"/>
      <c r="E5" s="895"/>
      <c r="F5" s="895"/>
      <c r="G5" s="895"/>
      <c r="H5" s="895"/>
      <c r="I5" s="895"/>
    </row>
    <row r="6" spans="1:9" ht="14.25" customHeight="1">
      <c r="A6" s="894" t="str">
        <f>'[4]tm-QI'!A6</f>
        <v>Quùi I naêm 2008</v>
      </c>
      <c r="B6" s="895"/>
      <c r="C6" s="895"/>
      <c r="D6" s="895"/>
      <c r="E6" s="895"/>
      <c r="F6" s="895"/>
      <c r="G6" s="895"/>
      <c r="H6" s="895"/>
      <c r="I6" s="895"/>
    </row>
    <row r="7" spans="1:9" ht="15" customHeight="1">
      <c r="A7" s="718"/>
      <c r="B7" s="719"/>
      <c r="C7" s="718"/>
      <c r="D7" s="720"/>
      <c r="E7" s="721"/>
      <c r="F7" s="721"/>
      <c r="G7" s="722"/>
      <c r="H7" s="722"/>
      <c r="I7" s="723" t="str">
        <f>'[4]tm-QI'!I7</f>
        <v>DVT: Viet Nam Dong</v>
      </c>
    </row>
    <row r="8" spans="1:9" ht="3" customHeight="1">
      <c r="A8" s="503"/>
      <c r="B8" s="503"/>
      <c r="C8" s="503"/>
      <c r="D8" s="725"/>
      <c r="E8" s="726"/>
      <c r="F8" s="726"/>
      <c r="G8" s="727"/>
      <c r="H8" s="727"/>
      <c r="I8" s="728"/>
    </row>
    <row r="9" spans="1:9" ht="12" customHeight="1">
      <c r="A9" s="729"/>
      <c r="B9" s="729"/>
      <c r="C9" s="729"/>
      <c r="D9" s="729"/>
      <c r="E9" s="729"/>
      <c r="F9" s="729"/>
      <c r="G9" s="730"/>
      <c r="H9" s="730"/>
      <c r="I9" s="730"/>
    </row>
    <row r="10" spans="1:9" ht="30.75" customHeight="1">
      <c r="A10" s="731" t="s">
        <v>471</v>
      </c>
      <c r="B10" s="732"/>
      <c r="C10" s="731" t="s">
        <v>338</v>
      </c>
      <c r="D10" s="732"/>
      <c r="E10" s="731" t="s">
        <v>339</v>
      </c>
      <c r="F10" s="731"/>
      <c r="G10" s="733" t="str">
        <f>'[4]KQKD-QI'!E10</f>
        <v>Naêm 2007</v>
      </c>
      <c r="H10" s="734"/>
      <c r="I10" s="733" t="str">
        <f>'[4]CDKT-QI'!J9</f>
        <v>31/03/2008</v>
      </c>
    </row>
    <row r="11" spans="1:9" s="740" customFormat="1" ht="19.5" customHeight="1">
      <c r="A11" s="735" t="s">
        <v>478</v>
      </c>
      <c r="B11" s="736"/>
      <c r="C11" s="737" t="s">
        <v>341</v>
      </c>
      <c r="D11" s="738"/>
      <c r="E11" s="739"/>
      <c r="G11" s="739">
        <v>6087257053</v>
      </c>
      <c r="H11" s="741"/>
      <c r="I11" s="739">
        <f>'KQKD-QI'!G25</f>
        <v>1155050765</v>
      </c>
    </row>
    <row r="12" spans="1:10" s="740" customFormat="1" ht="19.5" customHeight="1">
      <c r="A12" s="735" t="s">
        <v>479</v>
      </c>
      <c r="B12" s="736"/>
      <c r="C12" s="742"/>
      <c r="D12" s="743"/>
      <c r="E12" s="739"/>
      <c r="G12" s="739">
        <f>SUM(G13:G17)</f>
        <v>7093508663</v>
      </c>
      <c r="H12" s="741"/>
      <c r="I12" s="739">
        <f>SUM(I13:I17)</f>
        <v>1533430372.9444444</v>
      </c>
      <c r="J12" s="744"/>
    </row>
    <row r="13" spans="1:10" s="740" customFormat="1" ht="15" customHeight="1">
      <c r="A13" s="745" t="s">
        <v>480</v>
      </c>
      <c r="B13" s="745"/>
      <c r="C13" s="746" t="s">
        <v>481</v>
      </c>
      <c r="D13" s="738"/>
      <c r="E13" s="747"/>
      <c r="F13" s="738"/>
      <c r="G13" s="744">
        <v>3926155685</v>
      </c>
      <c r="H13" s="744"/>
      <c r="I13" s="744">
        <f>'[8]2008'!$S$160+'[8]2008'!$R$160+'[8]2008'!$Q$160</f>
        <v>662380975.9444444</v>
      </c>
      <c r="J13" s="748"/>
    </row>
    <row r="14" spans="1:9" s="740" customFormat="1" ht="15" customHeight="1" hidden="1">
      <c r="A14" s="745" t="s">
        <v>482</v>
      </c>
      <c r="B14" s="745"/>
      <c r="C14" s="746" t="s">
        <v>344</v>
      </c>
      <c r="D14" s="738"/>
      <c r="E14" s="744"/>
      <c r="F14" s="749"/>
      <c r="H14" s="744"/>
      <c r="I14" s="744"/>
    </row>
    <row r="15" spans="1:9" s="740" customFormat="1" ht="15" customHeight="1" hidden="1">
      <c r="A15" s="745" t="s">
        <v>483</v>
      </c>
      <c r="B15" s="745"/>
      <c r="C15" s="746" t="s">
        <v>484</v>
      </c>
      <c r="D15" s="738"/>
      <c r="E15" s="744"/>
      <c r="F15" s="749"/>
      <c r="G15" s="134"/>
      <c r="H15" s="744"/>
      <c r="I15" s="744"/>
    </row>
    <row r="16" spans="1:9" s="740" customFormat="1" ht="15" customHeight="1">
      <c r="A16" s="745" t="s">
        <v>485</v>
      </c>
      <c r="B16" s="745"/>
      <c r="C16" s="746" t="s">
        <v>486</v>
      </c>
      <c r="D16" s="738"/>
      <c r="E16" s="750"/>
      <c r="F16" s="749"/>
      <c r="G16" s="750">
        <v>-387885595</v>
      </c>
      <c r="H16" s="750"/>
      <c r="I16" s="750">
        <f>'[4]CDKT-QI'!J55</f>
        <v>-285533587</v>
      </c>
    </row>
    <row r="17" spans="1:10" s="740" customFormat="1" ht="15" customHeight="1">
      <c r="A17" s="745" t="s">
        <v>487</v>
      </c>
      <c r="B17" s="745"/>
      <c r="C17" s="746" t="s">
        <v>488</v>
      </c>
      <c r="D17" s="738"/>
      <c r="E17" s="744"/>
      <c r="F17" s="749"/>
      <c r="G17" s="744">
        <v>3555238573</v>
      </c>
      <c r="H17" s="744"/>
      <c r="I17" s="744">
        <f>'KQKD-QI'!G18</f>
        <v>1156582984</v>
      </c>
      <c r="J17" s="750"/>
    </row>
    <row r="18" spans="1:9" s="758" customFormat="1" ht="28.5" customHeight="1">
      <c r="A18" s="751" t="s">
        <v>489</v>
      </c>
      <c r="B18" s="752"/>
      <c r="C18" s="753" t="s">
        <v>490</v>
      </c>
      <c r="D18" s="754"/>
      <c r="E18" s="755"/>
      <c r="F18" s="756"/>
      <c r="G18" s="755">
        <f>G11+G12</f>
        <v>13180765716</v>
      </c>
      <c r="H18" s="757">
        <f>H11+H12</f>
        <v>0</v>
      </c>
      <c r="I18" s="755">
        <f>I11+I12</f>
        <v>2688481137.9444447</v>
      </c>
    </row>
    <row r="19" spans="1:9" s="740" customFormat="1" ht="14.25" customHeight="1">
      <c r="A19" s="759" t="s">
        <v>491</v>
      </c>
      <c r="B19" s="759"/>
      <c r="C19" s="746" t="s">
        <v>492</v>
      </c>
      <c r="D19" s="738"/>
      <c r="E19" s="750"/>
      <c r="G19" s="750">
        <v>10438192617</v>
      </c>
      <c r="H19" s="750"/>
      <c r="I19" s="750">
        <f>'CDKT-QI'!J17-'CDKT-QI'!H17</f>
        <v>10451159100</v>
      </c>
    </row>
    <row r="20" spans="1:10" s="740" customFormat="1" ht="14.25" customHeight="1">
      <c r="A20" s="759" t="s">
        <v>493</v>
      </c>
      <c r="B20" s="759"/>
      <c r="C20" s="749" t="s">
        <v>346</v>
      </c>
      <c r="D20" s="738"/>
      <c r="E20" s="750"/>
      <c r="G20" s="750">
        <v>15201654181</v>
      </c>
      <c r="H20" s="750"/>
      <c r="I20" s="750">
        <f>'CDKT-QI'!J25-'CDKT-QI'!H25</f>
        <v>-1986252075</v>
      </c>
      <c r="J20" s="750"/>
    </row>
    <row r="21" spans="1:9" s="740" customFormat="1" ht="14.25" customHeight="1">
      <c r="A21" s="760" t="s">
        <v>494</v>
      </c>
      <c r="B21" s="760"/>
      <c r="C21" s="746">
        <v>11</v>
      </c>
      <c r="D21" s="761"/>
      <c r="E21" s="762"/>
      <c r="G21" s="762">
        <v>18263102321</v>
      </c>
      <c r="H21" s="762"/>
      <c r="I21" s="762">
        <f>'CDKT-QI'!J64-'CDKT-QI'!H64</f>
        <v>-9194095613</v>
      </c>
    </row>
    <row r="22" spans="1:9" s="740" customFormat="1" ht="14.25" customHeight="1">
      <c r="A22" s="759" t="s">
        <v>495</v>
      </c>
      <c r="B22" s="759"/>
      <c r="C22" s="746">
        <v>12</v>
      </c>
      <c r="D22" s="763"/>
      <c r="E22" s="750"/>
      <c r="G22" s="750">
        <v>243040343</v>
      </c>
      <c r="H22" s="750"/>
      <c r="I22" s="750">
        <f>'CDKT-QI'!J56-'CDKT-QI'!H56</f>
        <v>-148879452</v>
      </c>
    </row>
    <row r="23" spans="1:9" s="740" customFormat="1" ht="14.25" customHeight="1">
      <c r="A23" s="759" t="s">
        <v>496</v>
      </c>
      <c r="B23" s="759"/>
      <c r="C23" s="746">
        <v>13</v>
      </c>
      <c r="D23" s="763"/>
      <c r="E23" s="750"/>
      <c r="G23" s="750">
        <v>-3555238573</v>
      </c>
      <c r="H23" s="750"/>
      <c r="I23" s="750">
        <v>1154035330</v>
      </c>
    </row>
    <row r="24" spans="1:9" s="740" customFormat="1" ht="14.25" customHeight="1">
      <c r="A24" s="759" t="s">
        <v>497</v>
      </c>
      <c r="B24" s="759"/>
      <c r="C24" s="746">
        <v>14</v>
      </c>
      <c r="D24" s="763"/>
      <c r="E24" s="750"/>
      <c r="G24" s="750">
        <v>-861023010</v>
      </c>
      <c r="H24" s="750"/>
      <c r="I24" s="750"/>
    </row>
    <row r="25" spans="1:9" s="740" customFormat="1" ht="14.25" customHeight="1">
      <c r="A25" s="759" t="s">
        <v>498</v>
      </c>
      <c r="B25" s="759"/>
      <c r="C25" s="746">
        <v>15</v>
      </c>
      <c r="D25" s="763"/>
      <c r="E25" s="750"/>
      <c r="G25" s="750">
        <v>2687221265</v>
      </c>
      <c r="H25" s="750"/>
      <c r="I25" s="750">
        <v>246561375</v>
      </c>
    </row>
    <row r="26" spans="1:9" s="740" customFormat="1" ht="14.25" customHeight="1">
      <c r="A26" s="759" t="s">
        <v>499</v>
      </c>
      <c r="B26" s="759"/>
      <c r="C26" s="764">
        <v>16</v>
      </c>
      <c r="D26" s="763"/>
      <c r="E26" s="750"/>
      <c r="G26" s="750">
        <v>-48906147889</v>
      </c>
      <c r="H26" s="750"/>
      <c r="I26" s="750"/>
    </row>
    <row r="27" spans="1:10" s="770" customFormat="1" ht="18.75" customHeight="1">
      <c r="A27" s="765" t="s">
        <v>500</v>
      </c>
      <c r="B27" s="766"/>
      <c r="C27" s="767">
        <v>20</v>
      </c>
      <c r="D27" s="768"/>
      <c r="E27" s="769"/>
      <c r="G27" s="769">
        <f>SUM(G18:G26)</f>
        <v>6691566971</v>
      </c>
      <c r="H27" s="771">
        <f>SUM(H18:H26)</f>
        <v>0</v>
      </c>
      <c r="I27" s="769">
        <f>SUM(I18:I26)</f>
        <v>3211009802.9444447</v>
      </c>
      <c r="J27" s="818"/>
    </row>
    <row r="28" spans="1:9" s="740" customFormat="1" ht="18" customHeight="1">
      <c r="A28" s="772" t="s">
        <v>501</v>
      </c>
      <c r="B28" s="773"/>
      <c r="C28" s="774"/>
      <c r="D28" s="773"/>
      <c r="E28" s="727"/>
      <c r="F28" s="775"/>
      <c r="G28" s="776"/>
      <c r="H28" s="777"/>
      <c r="I28" s="776"/>
    </row>
    <row r="29" spans="1:9" s="740" customFormat="1" ht="15" customHeight="1">
      <c r="A29" s="778" t="s">
        <v>502</v>
      </c>
      <c r="B29" s="778"/>
      <c r="C29" s="749">
        <v>21</v>
      </c>
      <c r="D29" s="763"/>
      <c r="E29" s="779"/>
      <c r="F29" s="746"/>
      <c r="G29" s="750">
        <v>-22285293232</v>
      </c>
      <c r="H29" s="750"/>
      <c r="I29" s="750"/>
    </row>
    <row r="30" spans="1:9" s="740" customFormat="1" ht="15" customHeight="1">
      <c r="A30" s="778" t="s">
        <v>503</v>
      </c>
      <c r="B30" s="778"/>
      <c r="C30" s="749">
        <v>22</v>
      </c>
      <c r="D30" s="763"/>
      <c r="E30" s="780"/>
      <c r="G30" s="744">
        <v>415294091</v>
      </c>
      <c r="H30" s="744"/>
      <c r="I30" s="744"/>
    </row>
    <row r="31" spans="1:9" s="758" customFormat="1" ht="15" customHeight="1">
      <c r="A31" s="781" t="s">
        <v>504</v>
      </c>
      <c r="B31" s="781"/>
      <c r="C31" s="749">
        <v>23</v>
      </c>
      <c r="D31" s="782"/>
      <c r="E31" s="783"/>
      <c r="F31" s="784"/>
      <c r="G31" s="785"/>
      <c r="H31" s="786"/>
      <c r="I31" s="787"/>
    </row>
    <row r="32" spans="1:9" s="740" customFormat="1" ht="15" customHeight="1">
      <c r="A32" s="778" t="s">
        <v>505</v>
      </c>
      <c r="B32" s="778"/>
      <c r="C32" s="749">
        <v>25</v>
      </c>
      <c r="D32" s="763"/>
      <c r="E32" s="216"/>
      <c r="G32" s="134"/>
      <c r="H32" s="134"/>
      <c r="I32" s="744">
        <v>-24655708817</v>
      </c>
    </row>
    <row r="33" spans="1:9" s="740" customFormat="1" ht="15" customHeight="1">
      <c r="A33" s="778" t="s">
        <v>506</v>
      </c>
      <c r="B33" s="778"/>
      <c r="C33" s="749">
        <v>26</v>
      </c>
      <c r="D33" s="763"/>
      <c r="E33" s="780"/>
      <c r="G33" s="744"/>
      <c r="H33" s="744"/>
      <c r="I33" s="744">
        <v>29674370500</v>
      </c>
    </row>
    <row r="34" spans="1:9" s="740" customFormat="1" ht="15" customHeight="1">
      <c r="A34" s="778" t="s">
        <v>507</v>
      </c>
      <c r="B34" s="778"/>
      <c r="C34" s="788">
        <v>27</v>
      </c>
      <c r="D34" s="763"/>
      <c r="E34" s="747"/>
      <c r="F34" s="780"/>
      <c r="G34" s="744">
        <v>64096577</v>
      </c>
      <c r="H34" s="744"/>
      <c r="I34" s="744"/>
    </row>
    <row r="35" spans="1:9" s="740" customFormat="1" ht="19.5" customHeight="1">
      <c r="A35" s="789" t="s">
        <v>508</v>
      </c>
      <c r="B35" s="736"/>
      <c r="C35" s="790">
        <v>30</v>
      </c>
      <c r="D35" s="763"/>
      <c r="E35" s="791"/>
      <c r="G35" s="792">
        <f>SUM(G29:G34)</f>
        <v>-21805902564</v>
      </c>
      <c r="H35" s="793">
        <f>SUM(H29:H34)</f>
        <v>0</v>
      </c>
      <c r="I35" s="792">
        <f>SUM(I29:I34)</f>
        <v>5018661683</v>
      </c>
    </row>
    <row r="36" spans="1:9" s="740" customFormat="1" ht="18" customHeight="1">
      <c r="A36" s="789" t="s">
        <v>509</v>
      </c>
      <c r="B36" s="736"/>
      <c r="C36" s="794"/>
      <c r="D36" s="794"/>
      <c r="E36" s="795"/>
      <c r="G36" s="730"/>
      <c r="H36" s="744"/>
      <c r="I36" s="730"/>
    </row>
    <row r="37" spans="1:10" s="740" customFormat="1" ht="14.25" customHeight="1">
      <c r="A37" s="778" t="s">
        <v>510</v>
      </c>
      <c r="B37" s="736"/>
      <c r="C37" s="763"/>
      <c r="D37" s="763"/>
      <c r="E37" s="780"/>
      <c r="G37" s="744"/>
      <c r="H37" s="744"/>
      <c r="I37" s="744">
        <v>31385354500</v>
      </c>
      <c r="J37" s="744"/>
    </row>
    <row r="38" spans="1:10" s="740" customFormat="1" ht="14.25" customHeight="1">
      <c r="A38" s="778" t="s">
        <v>511</v>
      </c>
      <c r="B38" s="778"/>
      <c r="C38" s="749">
        <v>33</v>
      </c>
      <c r="D38" s="763"/>
      <c r="E38" s="780"/>
      <c r="G38" s="744">
        <v>77098151080</v>
      </c>
      <c r="H38" s="744"/>
      <c r="I38" s="744">
        <v>826000000</v>
      </c>
      <c r="J38" s="744"/>
    </row>
    <row r="39" spans="1:9" s="740" customFormat="1" ht="14.25" customHeight="1">
      <c r="A39" s="778" t="s">
        <v>512</v>
      </c>
      <c r="B39" s="778"/>
      <c r="C39" s="796">
        <v>34</v>
      </c>
      <c r="D39" s="763"/>
      <c r="E39" s="797"/>
      <c r="F39" s="797"/>
      <c r="G39" s="797">
        <v>-55638928007</v>
      </c>
      <c r="H39" s="750"/>
      <c r="I39" s="750">
        <v>-26934386404</v>
      </c>
    </row>
    <row r="40" spans="1:9" s="740" customFormat="1" ht="14.25" customHeight="1">
      <c r="A40" s="778" t="s">
        <v>513</v>
      </c>
      <c r="B40" s="778"/>
      <c r="C40" s="796"/>
      <c r="D40" s="763"/>
      <c r="E40" s="797"/>
      <c r="F40" s="797"/>
      <c r="G40" s="797">
        <v>-5174337688</v>
      </c>
      <c r="H40" s="750"/>
      <c r="I40" s="750"/>
    </row>
    <row r="41" spans="1:10" s="740" customFormat="1" ht="14.25" customHeight="1">
      <c r="A41" s="778" t="s">
        <v>514</v>
      </c>
      <c r="B41" s="778"/>
      <c r="C41" s="749">
        <v>36</v>
      </c>
      <c r="D41" s="763"/>
      <c r="E41" s="779"/>
      <c r="F41" s="746"/>
      <c r="G41" s="750">
        <v>-1600000000</v>
      </c>
      <c r="H41" s="750"/>
      <c r="I41" s="750">
        <v>-1400000000</v>
      </c>
      <c r="J41" s="750"/>
    </row>
    <row r="42" spans="1:10" s="740" customFormat="1" ht="14.25" customHeight="1">
      <c r="A42" s="778" t="s">
        <v>522</v>
      </c>
      <c r="B42" s="778"/>
      <c r="C42" s="749"/>
      <c r="D42" s="763"/>
      <c r="E42" s="779"/>
      <c r="F42" s="746"/>
      <c r="G42" s="750"/>
      <c r="H42" s="750"/>
      <c r="I42" s="750">
        <v>-800000000</v>
      </c>
      <c r="J42" s="750"/>
    </row>
    <row r="43" spans="1:9" s="740" customFormat="1" ht="19.5" customHeight="1">
      <c r="A43" s="789" t="s">
        <v>515</v>
      </c>
      <c r="B43" s="736"/>
      <c r="C43" s="798" t="s">
        <v>516</v>
      </c>
      <c r="D43" s="763"/>
      <c r="E43" s="799"/>
      <c r="F43" s="741">
        <v>-4480766644</v>
      </c>
      <c r="G43" s="792">
        <f>SUM(G37:G41)</f>
        <v>14684885385</v>
      </c>
      <c r="H43" s="793">
        <f>SUM(H37:H41)</f>
        <v>0</v>
      </c>
      <c r="I43" s="792">
        <f>SUM(I37:I42)</f>
        <v>3076968096</v>
      </c>
    </row>
    <row r="44" spans="1:11" s="740" customFormat="1" ht="19.5" customHeight="1">
      <c r="A44" s="789" t="s">
        <v>517</v>
      </c>
      <c r="B44" s="736"/>
      <c r="C44" s="800">
        <v>50</v>
      </c>
      <c r="D44" s="763"/>
      <c r="E44" s="801"/>
      <c r="F44" s="802"/>
      <c r="G44" s="803">
        <f>G43+G35+G27</f>
        <v>-429450208</v>
      </c>
      <c r="H44" s="741"/>
      <c r="I44" s="803">
        <f>I43+I35+I27</f>
        <v>11306639581.944445</v>
      </c>
      <c r="J44" s="819"/>
      <c r="K44" s="819"/>
    </row>
    <row r="45" spans="1:10" s="740" customFormat="1" ht="19.5" customHeight="1">
      <c r="A45" s="789" t="s">
        <v>518</v>
      </c>
      <c r="B45" s="736"/>
      <c r="C45" s="800">
        <v>60</v>
      </c>
      <c r="D45" s="763"/>
      <c r="E45" s="801"/>
      <c r="G45" s="801">
        <v>2489820883</v>
      </c>
      <c r="H45" s="741"/>
      <c r="I45" s="801">
        <f>'[4]CDKT-QI'!H12</f>
        <v>2060370675</v>
      </c>
      <c r="J45" s="819"/>
    </row>
    <row r="46" spans="1:10" s="740" customFormat="1" ht="17.25" customHeight="1">
      <c r="A46" s="804" t="s">
        <v>519</v>
      </c>
      <c r="B46" s="805"/>
      <c r="C46" s="806">
        <v>61</v>
      </c>
      <c r="D46" s="807"/>
      <c r="E46" s="776"/>
      <c r="F46" s="808"/>
      <c r="G46" s="776"/>
      <c r="H46" s="741"/>
      <c r="I46" s="809"/>
      <c r="J46" s="134"/>
    </row>
    <row r="47" spans="1:11" s="740" customFormat="1" ht="19.5" customHeight="1" thickBot="1">
      <c r="A47" s="810" t="s">
        <v>520</v>
      </c>
      <c r="B47" s="810"/>
      <c r="C47" s="811">
        <v>70</v>
      </c>
      <c r="D47" s="812"/>
      <c r="E47" s="813"/>
      <c r="F47" s="814"/>
      <c r="G47" s="815">
        <f>G44+G45+G46</f>
        <v>2060370675</v>
      </c>
      <c r="H47" s="813"/>
      <c r="I47" s="816">
        <f>'[4]CDKT-QI'!J11</f>
        <v>13367010257</v>
      </c>
      <c r="J47" s="134"/>
      <c r="K47" s="134"/>
    </row>
    <row r="48" spans="3:10" s="740" customFormat="1" ht="6" customHeight="1" thickTop="1">
      <c r="C48" s="749"/>
      <c r="J48" s="744"/>
    </row>
    <row r="49" spans="3:10" s="740" customFormat="1" ht="17.25" customHeight="1">
      <c r="C49" s="749"/>
      <c r="G49" s="892" t="str">
        <f>'[4]tm-QI'!H346</f>
        <v>Ngaøy 20 thaùng 04 naêm 2008</v>
      </c>
      <c r="H49" s="893"/>
      <c r="I49" s="893"/>
      <c r="J49" s="744"/>
    </row>
    <row r="50" spans="1:10" ht="18.75" customHeight="1">
      <c r="A50" s="585" t="s">
        <v>521</v>
      </c>
      <c r="B50" s="585"/>
      <c r="C50" s="749"/>
      <c r="D50" s="586"/>
      <c r="E50" s="587"/>
      <c r="F50" s="587"/>
      <c r="G50" s="886" t="s">
        <v>475</v>
      </c>
      <c r="H50" s="886"/>
      <c r="I50" s="886"/>
      <c r="J50" s="820"/>
    </row>
    <row r="51" spans="2:4" ht="15.75">
      <c r="B51" s="724"/>
      <c r="C51" s="763"/>
      <c r="D51" s="724"/>
    </row>
    <row r="52" spans="2:4" ht="15.75">
      <c r="B52" s="724"/>
      <c r="C52" s="763"/>
      <c r="D52" s="724"/>
    </row>
    <row r="53" spans="2:4" ht="15.75">
      <c r="B53" s="724"/>
      <c r="C53" s="749"/>
      <c r="D53" s="724"/>
    </row>
    <row r="54" spans="2:4" ht="15.75">
      <c r="B54" s="724"/>
      <c r="C54" s="763"/>
      <c r="D54" s="724"/>
    </row>
  </sheetData>
  <mergeCells count="5">
    <mergeCell ref="A4:I4"/>
    <mergeCell ref="G50:I50"/>
    <mergeCell ref="G49:I49"/>
    <mergeCell ref="A6:I6"/>
    <mergeCell ref="A5:I5"/>
  </mergeCells>
  <printOptions horizontalCentered="1"/>
  <pageMargins left="1.01" right="0" top="0.23" bottom="0.2" header="0.17" footer="0.17"/>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Dac Nhan JSC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2008-05-29T01:53:08Z</cp:lastPrinted>
  <dcterms:created xsi:type="dcterms:W3CDTF">2008-05-15T07:10:44Z</dcterms:created>
  <dcterms:modified xsi:type="dcterms:W3CDTF">2008-05-29T01:53:15Z</dcterms:modified>
  <cp:category/>
  <cp:version/>
  <cp:contentType/>
  <cp:contentStatus/>
</cp:coreProperties>
</file>